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rkas.sharepoint.com/Kliendisuhted/ri ja halduslepingud/RIIGIMAJADE üürilepingud/Suur 3/Üürilepingute muudatused/RAM/"/>
    </mc:Choice>
  </mc:AlternateContent>
  <xr:revisionPtr revIDLastSave="12" documentId="8_{074F0AF5-36B3-4BBE-9E48-8F3285FBC0E5}" xr6:coauthVersionLast="47" xr6:coauthVersionMax="47" xr10:uidLastSave="{20118A96-458B-457C-93DF-D0AA5C01D661}"/>
  <bookViews>
    <workbookView xWindow="-30828" yWindow="-2892" windowWidth="30936" windowHeight="16896" xr2:uid="{B906C3C8-2909-4D22-B05E-DF417D87965C}"/>
  </bookViews>
  <sheets>
    <sheet name="Lisa 3" sheetId="1" r:id="rId1"/>
    <sheet name="Annuiteedigraafik BIL" sheetId="2" r:id="rId2"/>
    <sheet name="Annuiteedigraafik PT" sheetId="3" r:id="rId3"/>
    <sheet name="Annuiteedigraafik TS" sheetId="5" r:id="rId4"/>
  </sheets>
  <externalReferences>
    <externalReference r:id="rId5"/>
    <externalReference r:id="rId6"/>
    <externalReference r:id="rId7"/>
    <externalReference r:id="rId8"/>
    <externalReference r:id="rId9"/>
    <externalReference r:id="rId10"/>
    <externalReference r:id="rId11"/>
  </externalReferences>
  <definedNames>
    <definedName name="Aadress">#REF!</definedName>
    <definedName name="aadress_asukoha_analüüs">#REF!</definedName>
    <definedName name="aadress_asukohahinnang">#REF!</definedName>
    <definedName name="aasta">#REF!</definedName>
    <definedName name="aeg">OFFSET('[1]Graafiku jaoks'!$B$1,0,'[1]Graafiku jaoks'!$D$17,1,'[1]Graafiku jaoks'!$D$20)</definedName>
    <definedName name="alge">OFFSET('[1]Graafiku jaoks'!$B$3,0,'[1]Graafiku jaoks'!$D$17,1,'[1]Graafiku jaoks'!$D$20)</definedName>
    <definedName name="Algus_veerg">#REF!</definedName>
    <definedName name="ALL">#REF!</definedName>
    <definedName name="andmed">[2]hinnad!$F$3:$BQ$32</definedName>
    <definedName name="andmed_kogemus">[2]arendaja_haldaja_kogemus!$B$2:$P$16</definedName>
    <definedName name="andmed_ruumide_sobivus">[2]üürniku_hinnangud!$F$2:$L$31</definedName>
    <definedName name="bilanss">#REF!</definedName>
    <definedName name="brutopind">#REF!</definedName>
    <definedName name="disk.määr">[2]algandmed!$B$1</definedName>
    <definedName name="eelarve_kokku">#REF!</definedName>
    <definedName name="erikülgsednurkterased">#REF!</definedName>
    <definedName name="erikülgsednurkterased140">#REF!</definedName>
    <definedName name="erikülgsednurkterased70">#REF!</definedName>
    <definedName name="Etapp">#REF!</definedName>
    <definedName name="fi">#REF!</definedName>
    <definedName name="fiboseinad">#REF!</definedName>
    <definedName name="haldur">#REF!</definedName>
    <definedName name="HEA">#REF!</definedName>
    <definedName name="HEB">#REF!</definedName>
    <definedName name="hind">[3]platsikulud!$C$2</definedName>
    <definedName name="hinnang_asukoha_analüüs">#REF!</definedName>
    <definedName name="hüvitamine">#REF!</definedName>
    <definedName name="IPE">#REF!</definedName>
    <definedName name="karkass">#REF!</definedName>
    <definedName name="karkassilisa">#REF!</definedName>
    <definedName name="katus">#REF!</definedName>
    <definedName name="kehtiv_IRR">[4]MUDEL!$BA$1</definedName>
    <definedName name="kestvus">[3]platsikulud!$C$3</definedName>
    <definedName name="kestvus2">[3]platsikulud!$G$7</definedName>
    <definedName name="Kinnistu">#REF!</definedName>
    <definedName name="Kinnistud">#REF!</definedName>
    <definedName name="kipsilisa">#REF!</definedName>
    <definedName name="kipsvaheseinad">#REF!</definedName>
    <definedName name="kood">#REF!</definedName>
    <definedName name="kor_1">OFFSET('[1]Graafiku jaoks'!$B$4,0,'[1]Graafiku jaoks'!$D$17,1,'[1]Graafiku jaoks'!$D$20)</definedName>
    <definedName name="kor_2">OFFSET('[1]Graafiku jaoks'!$B$5,0,'[1]Graafiku jaoks'!$D$17,1,'[1]Graafiku jaoks'!$D$20)</definedName>
    <definedName name="kor_3">OFFSET('[1]Graafiku jaoks'!$B$6,0,'[1]Graafiku jaoks'!$D$17,1,'[1]Graafiku jaoks'!$D$20)</definedName>
    <definedName name="kor_4">OFFSET('[1]Graafiku jaoks'!$B$7,0,'[1]Graafiku jaoks'!$D$17,1,'[1]Graafiku jaoks'!$D$20)</definedName>
    <definedName name="kor_5">OFFSET('[1]Graafiku jaoks'!$B$8,0,'[1]Graafiku jaoks'!$D$17,1,'[1]Graafiku jaoks'!$D$20)</definedName>
    <definedName name="kor_6">OFFSET('[1]Graafiku jaoks'!$B$9,0,'[1]Graafiku jaoks'!$D$17,1,'[1]Graafiku jaoks'!$D$20)</definedName>
    <definedName name="Kuupäev">[5]Koostamine!$C$2</definedName>
    <definedName name="liik">#REF!</definedName>
    <definedName name="LISA">#REF!</definedName>
    <definedName name="lisakatuslagi">#REF!</definedName>
    <definedName name="ltasu">#REF!</definedName>
    <definedName name="Maksumus">[6]Absoluutaadr1!#REF!</definedName>
    <definedName name="maksuvaba">#REF!</definedName>
    <definedName name="max.parkimiskoha_maksumus">[2]algandmed!$B$2</definedName>
    <definedName name="minist">#REF!</definedName>
    <definedName name="mullatööd">#REF!</definedName>
    <definedName name="nelikanttoru">#REF!</definedName>
    <definedName name="nelikanttoru150">#REF!</definedName>
    <definedName name="nelikanttoru30">#REF!</definedName>
    <definedName name="Number">[5]Koostamine!$G$1</definedName>
    <definedName name="objekt">[2]hinnad!$E$3:$E$32</definedName>
    <definedName name="objekt_ruumide_sobivus">[2]üürniku_hinnangud!$E$2:$E$31</definedName>
    <definedName name="objekti_aadress">#REF!</definedName>
    <definedName name="pakkujad_kogemus">[2]arendaja_haldaja_kogemus!$A$2:$A$16</definedName>
    <definedName name="paneelsein">#REF!</definedName>
    <definedName name="paneelsein3">'[7]muld,vund'!#REF!</definedName>
    <definedName name="pealkirjad">[2]hinnad!$F$2:$BQ$2</definedName>
    <definedName name="pealkirjad_kogemus">[2]arendaja_haldaja_kogemus!$B$1:$P$1</definedName>
    <definedName name="pealkirjad_ruumide_sobivus">[2]üürniku_hinnangud!$F$1:$L$1</definedName>
    <definedName name="Periood">#REF!</definedName>
    <definedName name="piirkond">#REF!</definedName>
    <definedName name="plekkkatus">#REF!</definedName>
    <definedName name="plekksein">#REF!</definedName>
    <definedName name="pr_list">OFFSET([1]Kulud_ja_investeeringud!$L$4,0,0,[1]Kulud_ja_investeeringud!$N$1-4,1)</definedName>
    <definedName name="pr_reg">OFFSET([1]pr_reg!$X$1,0,0,[1]pr_reg!$W$1+1,1)</definedName>
    <definedName name="prognoos_ilma_meeskonna_ja_yldkuludeta">#REF!</definedName>
    <definedName name="prognoos_ilma_yldkuludeta">#REF!</definedName>
    <definedName name="prognoos_ilma_yldkuludeta_kokku_rahavoos">#REF!</definedName>
    <definedName name="prognoos_kokku">#REF!</definedName>
    <definedName name="prognoos_kokku_koos_sissevool">#REF!</definedName>
    <definedName name="prognoosi_muutmise_aeg">#REF!</definedName>
    <definedName name="prognoosi_periood">#REF!</definedName>
    <definedName name="projekti_nimi">#REF!</definedName>
    <definedName name="projekti_nr">#REF!</definedName>
    <definedName name="protsent">#REF!</definedName>
    <definedName name="punktid_asukohahinnang">#REF!</definedName>
    <definedName name="põrand">#REF!</definedName>
    <definedName name="Reserv">#REF!</definedName>
    <definedName name="seinad">#REF!</definedName>
    <definedName name="seintelisa">#REF!</definedName>
    <definedName name="siseviimistlus">#REF!</definedName>
    <definedName name="sissevool">#REF!</definedName>
    <definedName name="sisu">#REF!</definedName>
    <definedName name="SOTS">#REF!</definedName>
    <definedName name="suletud_netopind">#REF!</definedName>
    <definedName name="Tabel">#REF!</definedName>
    <definedName name="tala">#REF!</definedName>
    <definedName name="TASU">#REF!</definedName>
    <definedName name="teg">OFFSET('[1]Graafiku jaoks'!$B$2,0,'[1]Graafiku jaoks'!$D$17,1,'[1]Graafiku jaoks'!$D$20)</definedName>
    <definedName name="Tehnoloog">[5]Koostamine!$D$3</definedName>
    <definedName name="Tellija">[5]Koostamine!$G$2</definedName>
    <definedName name="tellisseinad">#REF!</definedName>
    <definedName name="terastalad">#REF!</definedName>
    <definedName name="Toode">[5]Koostamine!$G$3</definedName>
    <definedName name="TRANS">#REF!</definedName>
    <definedName name="Uus">#REF!</definedName>
    <definedName name="v">#REF!</definedName>
    <definedName name="vahelagi">#REF!</definedName>
    <definedName name="Veel">#REF!</definedName>
    <definedName name="vundamendilisa">#REF!</definedName>
    <definedName name="vundament">#REF!</definedName>
    <definedName name="vundamentlisa">#REF!</definedName>
    <definedName name="võrdkülgsednurkterased">#REF!</definedName>
    <definedName name="võrdkülgsednurkterased5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1" l="1"/>
  <c r="F37" i="1"/>
  <c r="H19" i="1"/>
  <c r="G19" i="1" s="1"/>
  <c r="H20" i="1"/>
  <c r="G20" i="1" s="1"/>
  <c r="H18" i="1"/>
  <c r="G18" i="1" s="1"/>
  <c r="H15" i="1"/>
  <c r="G15" i="1" s="1"/>
  <c r="H16" i="1"/>
  <c r="H17" i="1"/>
  <c r="H13" i="1"/>
  <c r="F15" i="1"/>
  <c r="F14" i="1"/>
  <c r="E14" i="1" s="1"/>
  <c r="F13" i="1"/>
  <c r="G25" i="1"/>
  <c r="G27" i="1"/>
  <c r="G28" i="1"/>
  <c r="G29" i="1"/>
  <c r="G30" i="1"/>
  <c r="G31" i="1"/>
  <c r="G24" i="1"/>
  <c r="E25" i="1"/>
  <c r="E27" i="1"/>
  <c r="E28" i="1"/>
  <c r="E29" i="1"/>
  <c r="E30" i="1"/>
  <c r="E32" i="1" s="1"/>
  <c r="E31" i="1"/>
  <c r="E24" i="1"/>
  <c r="G16" i="1"/>
  <c r="G17" i="1"/>
  <c r="G13" i="1"/>
  <c r="E16" i="1"/>
  <c r="E17" i="1"/>
  <c r="E18" i="1"/>
  <c r="E19" i="1"/>
  <c r="E20" i="1"/>
  <c r="E13" i="1"/>
  <c r="H32" i="1"/>
  <c r="F32" i="1"/>
  <c r="H14" i="1" l="1"/>
  <c r="G14" i="1" s="1"/>
  <c r="G21" i="1" s="1"/>
  <c r="F21" i="1"/>
  <c r="F34" i="1" s="1"/>
  <c r="F35" i="1" s="1"/>
  <c r="F36" i="1" s="1"/>
  <c r="G32" i="1"/>
  <c r="E15" i="1"/>
  <c r="E21" i="1"/>
  <c r="E34" i="1" s="1"/>
  <c r="E35" i="1" s="1"/>
  <c r="E36" i="1" s="1"/>
  <c r="H21" i="1" l="1"/>
  <c r="H34" i="1" s="1"/>
  <c r="H35" i="1" s="1"/>
  <c r="H36" i="1" s="1"/>
  <c r="H38" i="1" s="1"/>
  <c r="G34" i="1"/>
  <c r="G35" i="1" s="1"/>
  <c r="G36" i="1" s="1"/>
  <c r="H37" i="1" l="1"/>
</calcChain>
</file>

<file path=xl/sharedStrings.xml><?xml version="1.0" encoding="utf-8"?>
<sst xmlns="http://schemas.openxmlformats.org/spreadsheetml/2006/main" count="194" uniqueCount="86">
  <si>
    <t>Üürnik</t>
  </si>
  <si>
    <t>Rahandusministeerium</t>
  </si>
  <si>
    <t>Üüripinna aadress</t>
  </si>
  <si>
    <t>Suur tn 3, Jõgeva</t>
  </si>
  <si>
    <t>Üüripind (hooned)</t>
  </si>
  <si>
    <t>Territoorium</t>
  </si>
  <si>
    <t xml:space="preserve">Üüriteenused ja üür  </t>
  </si>
  <si>
    <t>summa kuus</t>
  </si>
  <si>
    <t xml:space="preserve">Muutmise alus </t>
  </si>
  <si>
    <t>Märkused</t>
  </si>
  <si>
    <t>Kapitalikomponent (bilansiline)</t>
  </si>
  <si>
    <t>Ei indekseerita</t>
  </si>
  <si>
    <t>Kapitalikomponent (parendustööd lisa 6.1 alusel)</t>
  </si>
  <si>
    <t>Kapitalikomponent (tavasisustus lisa 6.1 alusel)</t>
  </si>
  <si>
    <t>Remonttööd</t>
  </si>
  <si>
    <t>Remonttööd (tavasisustus lisa 6.1 alusel)</t>
  </si>
  <si>
    <t>Kinnisvara haldamine (haldusteenus)</t>
  </si>
  <si>
    <t xml:space="preserve"> Indekseerimine* alates 01.01.2023.a, 31.dets THI, max 3% aastas</t>
  </si>
  <si>
    <t>Tehnohooldus</t>
  </si>
  <si>
    <t>Omanikukohustused</t>
  </si>
  <si>
    <t>ÜÜR KOKKU</t>
  </si>
  <si>
    <t>Kõrvalteenused ja kõrvalteenuste tasud</t>
  </si>
  <si>
    <t>Heakord (310, 320, 360 - väliheakord)</t>
  </si>
  <si>
    <t>Teenuse hinna muutus</t>
  </si>
  <si>
    <t>Kõrvalteenuste eest tasumine tegelike kulude alusel, esitatud kulude prognoos</t>
  </si>
  <si>
    <t>Heakord (330, 340, 350, 390 - siseheakord)</t>
  </si>
  <si>
    <t>Tarbimisteenused</t>
  </si>
  <si>
    <t>Elektrienergia</t>
  </si>
  <si>
    <t>Teenuse hinna, tarbimise muutus</t>
  </si>
  <si>
    <t>Küte (soojusenergia)</t>
  </si>
  <si>
    <t>Vesi ja kanalisatsioon</t>
  </si>
  <si>
    <t>Tugiteenused (730, 750 - bürooteenused, vee- ja kohviautomaadid)</t>
  </si>
  <si>
    <t>Tugiteenused (710, 740 - valveteenus, hoone sildid)</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</si>
  <si>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</si>
  <si>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</si>
  <si>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</si>
  <si>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</si>
  <si>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</si>
  <si>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</si>
  <si>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</si>
  <si>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</si>
  <si>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</si>
  <si>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</si>
  <si>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m2</t>
  </si>
  <si>
    <t>EUR/m2</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</si>
  <si>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</si>
  <si>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</si>
  <si>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</si>
  <si>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</si>
  <si>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</si>
  <si>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</si>
  <si>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</si>
  <si>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</si>
  <si>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</si>
  <si>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</si>
  <si>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</si>
  <si>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</si>
  <si>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</si>
  <si>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</si>
  <si>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</si>
  <si>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</si>
  <si>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Kapitali tulumäär 2021 II pa</t>
  </si>
  <si>
    <t>Kuupäev</t>
  </si>
  <si>
    <t>Jrk nr</t>
  </si>
  <si>
    <t>Algjääk</t>
  </si>
  <si>
    <t>Intress</t>
  </si>
  <si>
    <t>Põhiosa</t>
  </si>
  <si>
    <t>Kap.komponent</t>
  </si>
  <si>
    <t>Lõppjääk</t>
  </si>
  <si>
    <t>Üürnikuspetsiifilise investeeringu annuiteetmaksegraafik</t>
  </si>
  <si>
    <t>CO2 amortisatsioonigraafik</t>
  </si>
  <si>
    <t>*Kapitalikomponendi annuiteetmaksegraafik (CO2 vahenditeta)</t>
  </si>
  <si>
    <t>Üürniku spetsifiline algväärtus</t>
  </si>
  <si>
    <t>CO2 vahendid algväärtus</t>
  </si>
  <si>
    <t>Parendustööde algväärtus (CO2 vahenditeta)</t>
  </si>
  <si>
    <t>Üürniku spetsiifiline lõppväärtus</t>
  </si>
  <si>
    <t>CO2 vahendid lõppväärtus</t>
  </si>
  <si>
    <t>Parendustööde lõppväärtus</t>
  </si>
  <si>
    <t>Kapitali tulumäär</t>
  </si>
  <si>
    <t>Üürniku spetsiifiline algväärtus</t>
  </si>
  <si>
    <t>Lisa 3 üürilepingule nr KPJ-4/2020-23</t>
  </si>
  <si>
    <t>01.01.2023 - 31.12.2023</t>
  </si>
  <si>
    <t>12 kuud</t>
  </si>
  <si>
    <t>Üür ja kõrvalteenuste tasu alates 01.09.2021 - 31.12.2023</t>
  </si>
  <si>
    <t>01.09.2021 - 31.12.2022</t>
  </si>
  <si>
    <t>16 kuud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</si>
</sst>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quot; kuud&quot;"/>
    <numFmt numFmtId="167" formatCode="0.0%"/>
    <numFmt numFmtId="168" formatCode="#,##0.00&quot; &quot;;[Red]&quot;-&quot;#,##0.00&quot; &quot;"/>
    <numFmt numFmtId="169" formatCode="d&quot;.&quot;mm&quot;.&quot;yyyy"/>
    <numFmt numFmtId="170" formatCode="0.000%"/>
    <numFmt numFmtId="171" formatCode="#,###"/>
  </numFmts>
  <fonts count="39"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1"/>
      <color theme="1"/>
      <name val="Times New Roman"/>
      <family val="1"/>
    </font>
    <font>
      <sz val="11"/>
      <color theme="1"/>
      <name val="Times New Roman"/>
      <family val="1"/>
      <charset val="186"/>
    </font>
    <font>
      <b/>
      <sz val="14"/>
      <color theme="1"/>
      <name val="Times New Roman"/>
      <family val="1"/>
      <charset val="186"/>
    </font>
    <font>
      <b/>
      <sz val="11"/>
      <color theme="1"/>
      <name val="Times New Roman"/>
      <family val="1"/>
    </font>
    <font>
      <b/>
      <sz val="11"/>
      <name val="Times New Roman"/>
      <family val="1"/>
    </font>
    <font>
      <sz val="10"/>
      <color theme="1"/>
      <name val="Times New Roman"/>
      <family val="1"/>
    </font>
    <font>
      <sz val="12"/>
      <color theme="1"/>
      <name val="Times New Roman"/>
      <family val="1"/>
    </font>
    <font>
      <b/>
      <sz val="11"/>
      <color rgb="FFFF0000"/>
      <name val="Times New Roman"/>
      <family val="1"/>
    </font>
    <font>
      <sz val="11"/>
      <color indexed="8"/>
      <name val="Times New Roman"/>
      <family val="1"/>
    </font>
    <font>
      <sz val="11"/>
      <color theme="0" tint="-0.499984740745262"/>
      <name val="Times New Roman"/>
      <family val="1"/>
    </font>
    <font>
      <b/>
      <sz val="11"/>
      <color theme="0" tint="-0.499984740745262"/>
      <name val="Times New Roman"/>
      <family val="1"/>
    </font>
    <font>
      <i/>
      <sz val="10"/>
      <color theme="1"/>
      <name val="Times New Roman"/>
      <family val="1"/>
      <charset val="186"/>
    </font>
    <font>
      <i/>
      <sz val="12"/>
      <color theme="1"/>
      <name val="Times New Roman"/>
      <family val="1"/>
      <charset val="186"/>
    </font>
    <font>
      <i/>
      <sz val="11"/>
      <color theme="1"/>
      <name val="Times New Roman"/>
      <family val="1"/>
    </font>
    <font>
      <sz val="11"/>
      <color rgb="FF000000"/>
      <name val="Calibri"/>
      <family val="2"/>
    </font>
    <font>
      <b/>
      <sz val="11"/>
      <color rgb="FF000000"/>
      <name val="Calibri"/>
      <family val="2"/>
    </font>
    <font>
      <sz val="11"/>
      <name val="Calibri"/>
      <family val="2"/>
    </font>
    <font>
      <sz val="11"/>
      <name val="Calibri"/>
      <family val="2"/>
      <scheme val="minor"/>
    </font>
    <font>
      <b/>
      <sz val="14"/>
      <name val="Calibri"/>
      <family val="2"/>
    </font>
    <font>
      <b/>
      <sz val="11"/>
      <name val="Calibri"/>
      <family val="2"/>
      <scheme val="minor"/>
    </font>
    <font>
      <b/>
      <i/>
      <sz val="11"/>
      <name val="Calibri"/>
      <family val="2"/>
    </font>
    <font>
      <i/>
      <sz val="9"/>
      <name val="Calibri"/>
      <family val="2"/>
    </font>
    <font>
      <i/>
      <sz val="9"/>
      <color rgb="FF000000"/>
      <name val="Calibri"/>
      <family val="2"/>
    </font>
    <font>
      <sz val="11"/>
      <color theme="0" tint="-0.34998626667073579"/>
      <name val="Calibri"/>
      <family val="2"/>
    </font>
    <font>
      <b/>
      <sz val="11"/>
      <color theme="0" tint="-0.34998626667073579"/>
      <name val="Calibri"/>
      <family val="2"/>
    </font>
    <font>
      <b/>
      <sz val="14"/>
      <color rgb="FF000000"/>
      <name val="Calibri"/>
      <family val="2"/>
    </font>
    <font>
      <sz val="11"/>
      <color rgb="FFFF0000"/>
      <name val="Calibri"/>
      <family val="2"/>
    </font>
    <font>
      <b/>
      <sz val="14"/>
      <color rgb="FF000000"/>
      <name val="Calibri"/>
      <family val="2"/>
      <charset val="186"/>
    </font>
    <font>
      <b/>
      <sz val="16"/>
      <color rgb="FF000000"/>
      <name val="Calibri"/>
      <family val="2"/>
    </font>
    <font>
      <b/>
      <sz val="16"/>
      <color theme="0" tint="-0.34998626667073579"/>
      <name val="Calibri"/>
      <family val="2"/>
    </font>
    <font>
      <sz val="11"/>
      <color theme="0" tint="-0.34998626667073579"/>
      <name val="Calibri"/>
      <family val="2"/>
      <charset val="186"/>
      <scheme val="minor"/>
    </font>
    <font>
      <sz val="10"/>
      <color theme="0" tint="-0.34998626667073579"/>
      <name val="Arial"/>
      <family val="2"/>
    </font>
    <font>
      <sz val="11"/>
      <color rgb="FF1F497D"/>
      <name val="Calibri"/>
      <family val="2"/>
    </font>
    <font>
      <b/>
      <i/>
      <sz val="11"/>
      <color rgb="FF000000"/>
      <name val="Calibri"/>
      <family val="2"/>
    </font>
    <font>
      <b/>
      <i/>
      <sz val="11"/>
      <color theme="0" tint="-0.34998626667073579"/>
      <name val="Calibri"/>
      <family val="2"/>
    </font>
    <font>
      <i/>
      <sz val="9"/>
      <color theme="0" tint="-0.34998626667073579"/>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7" tint="0.79998168889431442"/>
        <bgColor indexed="64"/>
      </patternFill>
    </fill>
    <fill>
      <patternFill patternType="solid">
        <fgColor theme="0"/>
        <bgColor rgb="FFF2F2F2"/>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medium">
        <color rgb="FF000000"/>
      </bottom>
      <diagonal/>
    </border>
  </borders>
  <cellStyleXfs count="5">
    <xf numFmtId="0" fontId="0" fillId="0" borderId="0"/>
    <xf numFmtId="9" fontId="1" fillId="0" borderId="0" applyFont="0" applyFill="0" applyBorder="0" applyAlignment="0" applyProtection="0"/>
    <xf numFmtId="0" fontId="17" fillId="0" borderId="0"/>
    <xf numFmtId="0" fontId="1" fillId="0" borderId="0"/>
    <xf numFmtId="0" fontId="1" fillId="0" borderId="0"/>
  </cellStyleXfs>
  <cellXfs count="203">
    <xf numFmtId="0" fontId="0" fillId="0" borderId="0" xfId="0"/>
    <xf numFmtId="0" fontId="3" fillId="0" borderId="0" xfId="0" applyFont="1"/>
    <xf numFmtId="0" fontId="4" fillId="0" borderId="0" xfId="0" applyFont="1" applyAlignment="1">
      <alignment horizontal="right"/>
    </xf>
    <xf numFmtId="0" fontId="3" fillId="0" borderId="0" xfId="0" applyFont="1" applyAlignment="1">
      <alignment horizontal="right"/>
    </xf>
    <xf numFmtId="0" fontId="6" fillId="0" borderId="1" xfId="0" applyFont="1" applyBorder="1"/>
    <xf numFmtId="0" fontId="4" fillId="0" borderId="0" xfId="0" applyFont="1"/>
    <xf numFmtId="9" fontId="3" fillId="0" borderId="0" xfId="1" applyFont="1"/>
    <xf numFmtId="1" fontId="3" fillId="0" borderId="0" xfId="0" applyNumberFormat="1" applyFont="1"/>
    <xf numFmtId="0" fontId="7" fillId="0" borderId="1" xfId="0" applyFont="1" applyBorder="1"/>
    <xf numFmtId="0" fontId="8" fillId="0" borderId="0" xfId="0" applyFont="1" applyAlignment="1">
      <alignment vertical="center"/>
    </xf>
    <xf numFmtId="0" fontId="3" fillId="0" borderId="0" xfId="0" applyFont="1" applyAlignment="1">
      <alignment horizontal="center"/>
    </xf>
    <xf numFmtId="0" fontId="9" fillId="0" borderId="0" xfId="0" applyFont="1"/>
    <xf numFmtId="0" fontId="6" fillId="0" borderId="0" xfId="0" applyFont="1"/>
    <xf numFmtId="0" fontId="6" fillId="0" borderId="1" xfId="0" applyFont="1" applyBorder="1" applyAlignment="1">
      <alignment horizontal="right"/>
    </xf>
    <xf numFmtId="164" fontId="7" fillId="0" borderId="1" xfId="0" applyNumberFormat="1" applyFont="1" applyBorder="1" applyAlignment="1">
      <alignment horizontal="right"/>
    </xf>
    <xf numFmtId="165" fontId="3" fillId="0" borderId="0" xfId="0" applyNumberFormat="1" applyFont="1"/>
    <xf numFmtId="3" fontId="7" fillId="0" borderId="1" xfId="0" applyNumberFormat="1" applyFont="1" applyBorder="1" applyAlignment="1">
      <alignment horizontal="right"/>
    </xf>
    <xf numFmtId="165" fontId="6" fillId="0" borderId="0" xfId="0" applyNumberFormat="1" applyFont="1"/>
    <xf numFmtId="0" fontId="10" fillId="0" borderId="0" xfId="0" applyFont="1" applyAlignment="1">
      <alignment horizontal="right"/>
    </xf>
    <xf numFmtId="0" fontId="10" fillId="0" borderId="0" xfId="0" applyFont="1"/>
    <xf numFmtId="0" fontId="6" fillId="2" borderId="3" xfId="0" applyFont="1" applyFill="1" applyBorder="1" applyAlignment="1">
      <alignment horizontal="left"/>
    </xf>
    <xf numFmtId="0" fontId="6" fillId="2" borderId="4" xfId="0" applyFont="1" applyFill="1" applyBorder="1"/>
    <xf numFmtId="0" fontId="6" fillId="2" borderId="5" xfId="0" applyFont="1" applyFill="1" applyBorder="1" applyAlignment="1">
      <alignment horizontal="center"/>
    </xf>
    <xf numFmtId="0" fontId="6" fillId="2" borderId="6"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xf>
    <xf numFmtId="0" fontId="3" fillId="0" borderId="9" xfId="0" applyFont="1" applyBorder="1" applyAlignment="1">
      <alignment horizontal="center"/>
    </xf>
    <xf numFmtId="0" fontId="3" fillId="3" borderId="10" xfId="0" applyFont="1" applyFill="1" applyBorder="1"/>
    <xf numFmtId="0" fontId="3" fillId="3" borderId="11" xfId="0" applyFont="1" applyFill="1" applyBorder="1"/>
    <xf numFmtId="4" fontId="3" fillId="0" borderId="12" xfId="0" applyNumberFormat="1" applyFont="1" applyBorder="1" applyAlignment="1">
      <alignment horizontal="right" wrapText="1"/>
    </xf>
    <xf numFmtId="4" fontId="3" fillId="0" borderId="13" xfId="0" applyNumberFormat="1" applyFont="1" applyBorder="1" applyAlignment="1">
      <alignment wrapText="1"/>
    </xf>
    <xf numFmtId="3" fontId="3" fillId="0" borderId="0" xfId="0" applyNumberFormat="1" applyFont="1"/>
    <xf numFmtId="2" fontId="3" fillId="0" borderId="0" xfId="0" applyNumberFormat="1" applyFont="1"/>
    <xf numFmtId="0" fontId="3" fillId="0" borderId="12" xfId="0" applyFont="1" applyBorder="1" applyAlignment="1">
      <alignment horizontal="center"/>
    </xf>
    <xf numFmtId="0" fontId="3" fillId="0" borderId="18" xfId="0" applyFont="1" applyBorder="1"/>
    <xf numFmtId="0" fontId="3" fillId="0" borderId="19" xfId="0" applyFont="1" applyBorder="1"/>
    <xf numFmtId="4" fontId="3" fillId="3" borderId="13" xfId="0" applyNumberFormat="1" applyFont="1" applyFill="1" applyBorder="1" applyAlignment="1">
      <alignment wrapText="1"/>
    </xf>
    <xf numFmtId="0" fontId="3" fillId="0" borderId="1" xfId="0" applyFont="1" applyBorder="1"/>
    <xf numFmtId="0" fontId="3" fillId="0" borderId="10" xfId="0" applyFont="1" applyBorder="1"/>
    <xf numFmtId="0" fontId="6" fillId="2" borderId="9" xfId="0" applyFont="1" applyFill="1" applyBorder="1" applyAlignment="1">
      <alignment horizontal="center"/>
    </xf>
    <xf numFmtId="0" fontId="6" fillId="2" borderId="11" xfId="0" applyFont="1" applyFill="1" applyBorder="1"/>
    <xf numFmtId="4" fontId="7" fillId="2" borderId="9" xfId="0" applyNumberFormat="1" applyFont="1" applyFill="1" applyBorder="1" applyAlignment="1">
      <alignment horizontal="right"/>
    </xf>
    <xf numFmtId="4" fontId="6" fillId="2" borderId="22" xfId="0" applyNumberFormat="1" applyFont="1" applyFill="1" applyBorder="1" applyAlignment="1">
      <alignment horizontal="right"/>
    </xf>
    <xf numFmtId="4" fontId="6" fillId="2" borderId="23" xfId="0" applyNumberFormat="1" applyFont="1" applyFill="1" applyBorder="1" applyAlignment="1">
      <alignment horizontal="right"/>
    </xf>
    <xf numFmtId="0" fontId="3" fillId="2" borderId="22" xfId="0" applyFont="1" applyFill="1" applyBorder="1"/>
    <xf numFmtId="0" fontId="6" fillId="3" borderId="24" xfId="0" applyFont="1" applyFill="1" applyBorder="1" applyAlignment="1">
      <alignment horizontal="center"/>
    </xf>
    <xf numFmtId="0" fontId="6" fillId="3" borderId="0" xfId="0" applyFont="1" applyFill="1"/>
    <xf numFmtId="4" fontId="10" fillId="3" borderId="24" xfId="0" applyNumberFormat="1" applyFont="1" applyFill="1" applyBorder="1" applyAlignment="1">
      <alignment horizontal="right"/>
    </xf>
    <xf numFmtId="4" fontId="6" fillId="3" borderId="22" xfId="0" applyNumberFormat="1" applyFont="1" applyFill="1" applyBorder="1" applyAlignment="1">
      <alignment horizontal="right"/>
    </xf>
    <xf numFmtId="4" fontId="6" fillId="3" borderId="23" xfId="0" applyNumberFormat="1" applyFont="1" applyFill="1" applyBorder="1" applyAlignment="1">
      <alignment horizontal="right"/>
    </xf>
    <xf numFmtId="0" fontId="3" fillId="3" borderId="25" xfId="0" applyFont="1" applyFill="1" applyBorder="1"/>
    <xf numFmtId="0" fontId="6" fillId="2" borderId="9" xfId="0" applyFont="1" applyFill="1" applyBorder="1" applyAlignment="1">
      <alignment horizontal="left"/>
    </xf>
    <xf numFmtId="4" fontId="6" fillId="2" borderId="12" xfId="0" applyNumberFormat="1" applyFont="1" applyFill="1" applyBorder="1" applyAlignment="1">
      <alignment horizontal="center"/>
    </xf>
    <xf numFmtId="0" fontId="6" fillId="2" borderId="21" xfId="0" applyFont="1" applyFill="1" applyBorder="1" applyAlignment="1">
      <alignment horizontal="center"/>
    </xf>
    <xf numFmtId="0" fontId="6" fillId="2" borderId="26" xfId="0" applyFont="1" applyFill="1" applyBorder="1" applyAlignment="1">
      <alignment horizontal="center" wrapText="1"/>
    </xf>
    <xf numFmtId="0" fontId="6" fillId="2" borderId="22" xfId="0" applyFont="1" applyFill="1" applyBorder="1" applyAlignment="1">
      <alignment horizontal="center"/>
    </xf>
    <xf numFmtId="4" fontId="12" fillId="3" borderId="12" xfId="0" applyNumberFormat="1" applyFont="1" applyFill="1" applyBorder="1" applyAlignment="1">
      <alignment vertical="center" wrapText="1"/>
    </xf>
    <xf numFmtId="4" fontId="12" fillId="3" borderId="13" xfId="0" applyNumberFormat="1" applyFont="1" applyFill="1" applyBorder="1" applyAlignment="1">
      <alignment vertical="center" wrapText="1"/>
    </xf>
    <xf numFmtId="4" fontId="3" fillId="0" borderId="14" xfId="0" applyNumberFormat="1" applyFont="1" applyBorder="1" applyAlignment="1">
      <alignment horizontal="center" vertical="center" wrapText="1"/>
    </xf>
    <xf numFmtId="14" fontId="3" fillId="0" borderId="0" xfId="0" applyNumberFormat="1" applyFont="1"/>
    <xf numFmtId="4" fontId="3" fillId="0" borderId="12" xfId="0" applyNumberFormat="1" applyFont="1" applyBorder="1" applyAlignment="1">
      <alignment vertical="center" wrapText="1"/>
    </xf>
    <xf numFmtId="0" fontId="6" fillId="4" borderId="27" xfId="0" applyFont="1" applyFill="1" applyBorder="1" applyAlignment="1">
      <alignment horizontal="left"/>
    </xf>
    <xf numFmtId="0" fontId="6" fillId="4" borderId="28" xfId="0" applyFont="1" applyFill="1" applyBorder="1"/>
    <xf numFmtId="4" fontId="13" fillId="4" borderId="29" xfId="0" applyNumberFormat="1" applyFont="1" applyFill="1" applyBorder="1" applyAlignment="1">
      <alignment horizontal="right"/>
    </xf>
    <xf numFmtId="4" fontId="13" fillId="4" borderId="30" xfId="0" applyNumberFormat="1" applyFont="1" applyFill="1" applyBorder="1" applyAlignment="1">
      <alignment horizontal="right"/>
    </xf>
    <xf numFmtId="4" fontId="6" fillId="4" borderId="31" xfId="0" applyNumberFormat="1" applyFont="1" applyFill="1" applyBorder="1" applyAlignment="1">
      <alignment horizontal="right"/>
    </xf>
    <xf numFmtId="0" fontId="3" fillId="4" borderId="32" xfId="0" applyFont="1" applyFill="1" applyBorder="1"/>
    <xf numFmtId="0" fontId="6" fillId="0" borderId="0" xfId="0" applyFont="1" applyAlignment="1">
      <alignment horizontal="left"/>
    </xf>
    <xf numFmtId="4" fontId="6" fillId="0" borderId="24" xfId="0" applyNumberFormat="1" applyFont="1" applyBorder="1" applyAlignment="1">
      <alignment horizontal="right"/>
    </xf>
    <xf numFmtId="4" fontId="6" fillId="0" borderId="25" xfId="0" applyNumberFormat="1" applyFont="1" applyBorder="1" applyAlignment="1">
      <alignment horizontal="right"/>
    </xf>
    <xf numFmtId="4" fontId="6" fillId="0" borderId="0" xfId="0" applyNumberFormat="1" applyFont="1" applyAlignment="1">
      <alignment horizontal="right"/>
    </xf>
    <xf numFmtId="0" fontId="6" fillId="0" borderId="0" xfId="0" applyFont="1" applyAlignment="1">
      <alignment horizontal="left" wrapText="1"/>
    </xf>
    <xf numFmtId="9" fontId="7" fillId="0" borderId="0" xfId="0" applyNumberFormat="1" applyFont="1" applyAlignment="1">
      <alignment horizontal="left"/>
    </xf>
    <xf numFmtId="4" fontId="3" fillId="0" borderId="24" xfId="0" applyNumberFormat="1" applyFont="1" applyBorder="1" applyAlignment="1">
      <alignment horizontal="right"/>
    </xf>
    <xf numFmtId="166" fontId="6" fillId="0" borderId="24" xfId="0" applyNumberFormat="1" applyFont="1" applyBorder="1"/>
    <xf numFmtId="3" fontId="6" fillId="0" borderId="0" xfId="0" applyNumberFormat="1" applyFont="1" applyAlignment="1">
      <alignment horizontal="right"/>
    </xf>
    <xf numFmtId="4" fontId="6" fillId="0" borderId="0" xfId="0" applyNumberFormat="1" applyFont="1" applyAlignment="1">
      <alignment horizontal="left"/>
    </xf>
    <xf numFmtId="166" fontId="6" fillId="0" borderId="29" xfId="0" applyNumberFormat="1" applyFont="1" applyBorder="1"/>
    <xf numFmtId="4" fontId="7" fillId="0" borderId="30" xfId="0" applyNumberFormat="1" applyFont="1" applyBorder="1"/>
    <xf numFmtId="3" fontId="7" fillId="0" borderId="0" xfId="0" applyNumberFormat="1" applyFont="1"/>
    <xf numFmtId="4" fontId="7" fillId="0" borderId="0" xfId="0" applyNumberFormat="1" applyFont="1"/>
    <xf numFmtId="0" fontId="9" fillId="0" borderId="0" xfId="0" applyFont="1" applyAlignment="1">
      <alignment horizontal="left" wrapText="1"/>
    </xf>
    <xf numFmtId="0" fontId="15" fillId="0" borderId="0" xfId="0" applyFont="1"/>
    <xf numFmtId="0" fontId="16" fillId="0" borderId="0" xfId="0" applyFont="1"/>
    <xf numFmtId="0" fontId="17" fillId="3" borderId="0" xfId="2" applyFill="1"/>
    <xf numFmtId="0" fontId="18" fillId="5" borderId="0" xfId="2" applyFont="1" applyFill="1" applyAlignment="1">
      <alignment horizontal="right"/>
    </xf>
    <xf numFmtId="0" fontId="0" fillId="3" borderId="0" xfId="0" applyFill="1"/>
    <xf numFmtId="0" fontId="19" fillId="5" borderId="0" xfId="2" applyFont="1" applyFill="1"/>
    <xf numFmtId="0" fontId="19" fillId="5" borderId="0" xfId="2" applyFont="1" applyFill="1" applyAlignment="1">
      <alignment horizontal="right"/>
    </xf>
    <xf numFmtId="0" fontId="19" fillId="3" borderId="0" xfId="2" applyFont="1" applyFill="1"/>
    <xf numFmtId="0" fontId="20" fillId="3" borderId="0" xfId="0" applyFont="1" applyFill="1"/>
    <xf numFmtId="0" fontId="20" fillId="6" borderId="0" xfId="0" applyFont="1" applyFill="1" applyProtection="1">
      <protection hidden="1"/>
    </xf>
    <xf numFmtId="0" fontId="20" fillId="6" borderId="0" xfId="0" applyFont="1" applyFill="1"/>
    <xf numFmtId="0" fontId="21" fillId="5" borderId="0" xfId="2" applyFont="1" applyFill="1"/>
    <xf numFmtId="4" fontId="21" fillId="5" borderId="0" xfId="2" applyNumberFormat="1" applyFont="1" applyFill="1"/>
    <xf numFmtId="0" fontId="20" fillId="6" borderId="0" xfId="0" applyFont="1" applyFill="1" applyProtection="1">
      <protection locked="0" hidden="1"/>
    </xf>
    <xf numFmtId="164" fontId="20" fillId="6" borderId="0" xfId="0" applyNumberFormat="1" applyFont="1" applyFill="1" applyProtection="1">
      <protection hidden="1"/>
    </xf>
    <xf numFmtId="167" fontId="20" fillId="6" borderId="0" xfId="1" applyNumberFormat="1" applyFont="1" applyFill="1"/>
    <xf numFmtId="4" fontId="20" fillId="3" borderId="0" xfId="0" applyNumberFormat="1" applyFont="1" applyFill="1"/>
    <xf numFmtId="2" fontId="20" fillId="3" borderId="0" xfId="0" applyNumberFormat="1" applyFont="1" applyFill="1"/>
    <xf numFmtId="4" fontId="19" fillId="5" borderId="0" xfId="2" applyNumberFormat="1" applyFont="1" applyFill="1"/>
    <xf numFmtId="168" fontId="20" fillId="3" borderId="0" xfId="0" applyNumberFormat="1" applyFont="1" applyFill="1"/>
    <xf numFmtId="0" fontId="19" fillId="7" borderId="33" xfId="2" applyFont="1" applyFill="1" applyBorder="1"/>
    <xf numFmtId="0" fontId="19" fillId="5" borderId="34" xfId="2" applyFont="1" applyFill="1" applyBorder="1"/>
    <xf numFmtId="0" fontId="20" fillId="3" borderId="34" xfId="0" applyFont="1" applyFill="1" applyBorder="1"/>
    <xf numFmtId="169" fontId="19" fillId="7" borderId="34" xfId="2" applyNumberFormat="1" applyFont="1" applyFill="1" applyBorder="1"/>
    <xf numFmtId="0" fontId="19" fillId="7" borderId="35" xfId="2" applyFont="1" applyFill="1" applyBorder="1"/>
    <xf numFmtId="0" fontId="22" fillId="3" borderId="0" xfId="0" applyFont="1" applyFill="1" applyProtection="1">
      <protection hidden="1"/>
    </xf>
    <xf numFmtId="0" fontId="19" fillId="7" borderId="36" xfId="2" applyFont="1" applyFill="1" applyBorder="1"/>
    <xf numFmtId="0" fontId="19" fillId="7" borderId="0" xfId="2" applyFont="1" applyFill="1"/>
    <xf numFmtId="0" fontId="19" fillId="7" borderId="37" xfId="2" applyFont="1" applyFill="1" applyBorder="1"/>
    <xf numFmtId="164" fontId="20" fillId="3" borderId="0" xfId="0" applyNumberFormat="1" applyFont="1" applyFill="1" applyProtection="1">
      <protection hidden="1"/>
    </xf>
    <xf numFmtId="169" fontId="20" fillId="3" borderId="0" xfId="0" applyNumberFormat="1" applyFont="1" applyFill="1"/>
    <xf numFmtId="3" fontId="19" fillId="7" borderId="0" xfId="2" applyNumberFormat="1" applyFont="1" applyFill="1"/>
    <xf numFmtId="0" fontId="22" fillId="6" borderId="0" xfId="0" applyFont="1" applyFill="1" applyProtection="1">
      <protection hidden="1"/>
    </xf>
    <xf numFmtId="164" fontId="22" fillId="6" borderId="0" xfId="0" applyNumberFormat="1" applyFont="1" applyFill="1" applyProtection="1">
      <protection hidden="1"/>
    </xf>
    <xf numFmtId="10" fontId="19" fillId="7" borderId="0" xfId="1" applyNumberFormat="1" applyFont="1" applyFill="1" applyBorder="1"/>
    <xf numFmtId="164" fontId="22" fillId="3" borderId="0" xfId="0" applyNumberFormat="1" applyFont="1" applyFill="1" applyProtection="1">
      <protection hidden="1"/>
    </xf>
    <xf numFmtId="0" fontId="20" fillId="3" borderId="0" xfId="0" applyFont="1" applyFill="1" applyProtection="1">
      <protection locked="0" hidden="1"/>
    </xf>
    <xf numFmtId="164" fontId="2" fillId="3" borderId="0" xfId="0" applyNumberFormat="1" applyFont="1" applyFill="1" applyProtection="1">
      <protection hidden="1"/>
    </xf>
    <xf numFmtId="0" fontId="19" fillId="7" borderId="19" xfId="2" applyFont="1" applyFill="1" applyBorder="1"/>
    <xf numFmtId="0" fontId="19" fillId="5" borderId="38" xfId="2" applyFont="1" applyFill="1" applyBorder="1"/>
    <xf numFmtId="0" fontId="20" fillId="3" borderId="38" xfId="0" applyFont="1" applyFill="1" applyBorder="1"/>
    <xf numFmtId="170" fontId="19" fillId="7" borderId="38" xfId="2" applyNumberFormat="1" applyFont="1" applyFill="1" applyBorder="1"/>
    <xf numFmtId="0" fontId="19" fillId="7" borderId="26" xfId="2" applyFont="1" applyFill="1" applyBorder="1"/>
    <xf numFmtId="170" fontId="19" fillId="7" borderId="0" xfId="2" applyNumberFormat="1" applyFont="1" applyFill="1"/>
    <xf numFmtId="0" fontId="23" fillId="5" borderId="39" xfId="2" applyFont="1" applyFill="1" applyBorder="1" applyAlignment="1">
      <alignment horizontal="right"/>
    </xf>
    <xf numFmtId="169" fontId="24" fillId="5" borderId="0" xfId="2" applyNumberFormat="1" applyFont="1" applyFill="1"/>
    <xf numFmtId="168" fontId="19" fillId="5" borderId="0" xfId="2" applyNumberFormat="1" applyFont="1" applyFill="1"/>
    <xf numFmtId="169" fontId="25" fillId="5" borderId="0" xfId="2" applyNumberFormat="1" applyFont="1" applyFill="1"/>
    <xf numFmtId="0" fontId="17" fillId="5" borderId="0" xfId="2" applyFill="1"/>
    <xf numFmtId="4" fontId="17" fillId="5" borderId="0" xfId="2" applyNumberFormat="1" applyFill="1"/>
    <xf numFmtId="168" fontId="17" fillId="5" borderId="0" xfId="2" applyNumberFormat="1" applyFill="1"/>
    <xf numFmtId="0" fontId="0" fillId="3" borderId="0" xfId="0" applyFill="1" applyProtection="1">
      <protection locked="0" hidden="1"/>
    </xf>
    <xf numFmtId="164" fontId="0" fillId="3" borderId="0" xfId="0" applyNumberFormat="1" applyFill="1" applyProtection="1">
      <protection hidden="1"/>
    </xf>
    <xf numFmtId="0" fontId="26" fillId="3" borderId="0" xfId="2" applyFont="1" applyFill="1"/>
    <xf numFmtId="0" fontId="27" fillId="5" borderId="0" xfId="2" applyFont="1" applyFill="1" applyAlignment="1">
      <alignment horizontal="right"/>
    </xf>
    <xf numFmtId="0" fontId="26" fillId="5" borderId="0" xfId="2" applyFont="1" applyFill="1"/>
    <xf numFmtId="0" fontId="26" fillId="5" borderId="0" xfId="2" applyFont="1" applyFill="1" applyAlignment="1">
      <alignment horizontal="right"/>
    </xf>
    <xf numFmtId="0" fontId="28" fillId="5" borderId="0" xfId="2" applyFont="1" applyFill="1"/>
    <xf numFmtId="0" fontId="29" fillId="5" borderId="0" xfId="2" applyFont="1" applyFill="1"/>
    <xf numFmtId="4" fontId="30" fillId="5" borderId="0" xfId="2" applyNumberFormat="1" applyFont="1" applyFill="1"/>
    <xf numFmtId="0" fontId="31" fillId="5" borderId="0" xfId="2" applyFont="1" applyFill="1"/>
    <xf numFmtId="4" fontId="0" fillId="3" borderId="0" xfId="0" applyNumberFormat="1" applyFill="1"/>
    <xf numFmtId="0" fontId="32" fillId="5" borderId="0" xfId="2" applyFont="1" applyFill="1"/>
    <xf numFmtId="4" fontId="26" fillId="5" borderId="0" xfId="2" applyNumberFormat="1" applyFont="1" applyFill="1"/>
    <xf numFmtId="168" fontId="0" fillId="3" borderId="0" xfId="0" applyNumberFormat="1" applyFill="1"/>
    <xf numFmtId="0" fontId="17" fillId="7" borderId="33" xfId="2" applyFill="1" applyBorder="1"/>
    <xf numFmtId="0" fontId="17" fillId="5" borderId="34" xfId="2" applyFill="1" applyBorder="1"/>
    <xf numFmtId="0" fontId="0" fillId="3" borderId="34" xfId="0" applyFill="1" applyBorder="1"/>
    <xf numFmtId="0" fontId="17" fillId="7" borderId="35" xfId="2" applyFill="1" applyBorder="1"/>
    <xf numFmtId="0" fontId="2" fillId="3" borderId="0" xfId="0" applyFont="1" applyFill="1" applyProtection="1">
      <protection hidden="1"/>
    </xf>
    <xf numFmtId="0" fontId="26" fillId="7" borderId="33" xfId="2" applyFont="1" applyFill="1" applyBorder="1"/>
    <xf numFmtId="0" fontId="26" fillId="5" borderId="34" xfId="2" applyFont="1" applyFill="1" applyBorder="1"/>
    <xf numFmtId="0" fontId="33" fillId="3" borderId="34" xfId="3" applyFont="1" applyFill="1" applyBorder="1"/>
    <xf numFmtId="169" fontId="26" fillId="7" borderId="34" xfId="2" applyNumberFormat="1" applyFont="1" applyFill="1" applyBorder="1"/>
    <xf numFmtId="0" fontId="26" fillId="7" borderId="35" xfId="2" applyFont="1" applyFill="1" applyBorder="1"/>
    <xf numFmtId="0" fontId="17" fillId="7" borderId="36" xfId="2" applyFill="1" applyBorder="1"/>
    <xf numFmtId="0" fontId="17" fillId="7" borderId="37" xfId="2" applyFill="1" applyBorder="1"/>
    <xf numFmtId="0" fontId="26" fillId="7" borderId="36" xfId="2" applyFont="1" applyFill="1" applyBorder="1"/>
    <xf numFmtId="0" fontId="33" fillId="3" borderId="0" xfId="3" applyFont="1" applyFill="1"/>
    <xf numFmtId="0" fontId="26" fillId="7" borderId="0" xfId="2" applyFont="1" applyFill="1"/>
    <xf numFmtId="0" fontId="26" fillId="7" borderId="37" xfId="2" applyFont="1" applyFill="1" applyBorder="1"/>
    <xf numFmtId="169" fontId="0" fillId="3" borderId="0" xfId="0" applyNumberFormat="1" applyFill="1"/>
    <xf numFmtId="3" fontId="17" fillId="7" borderId="0" xfId="2" applyNumberFormat="1" applyFill="1"/>
    <xf numFmtId="169" fontId="33" fillId="3" borderId="0" xfId="3" applyNumberFormat="1" applyFont="1" applyFill="1"/>
    <xf numFmtId="3" fontId="26" fillId="7" borderId="0" xfId="2" applyNumberFormat="1" applyFont="1" applyFill="1"/>
    <xf numFmtId="171" fontId="17" fillId="3" borderId="0" xfId="2" applyNumberFormat="1" applyFill="1"/>
    <xf numFmtId="171" fontId="34" fillId="0" borderId="0" xfId="4" applyNumberFormat="1" applyFont="1" applyAlignment="1">
      <alignment vertical="center"/>
    </xf>
    <xf numFmtId="0" fontId="35" fillId="3" borderId="0" xfId="2" applyFont="1" applyFill="1"/>
    <xf numFmtId="0" fontId="26" fillId="7" borderId="19" xfId="2" applyFont="1" applyFill="1" applyBorder="1"/>
    <xf numFmtId="0" fontId="26" fillId="5" borderId="38" xfId="2" applyFont="1" applyFill="1" applyBorder="1"/>
    <xf numFmtId="0" fontId="33" fillId="3" borderId="38" xfId="3" applyFont="1" applyFill="1" applyBorder="1"/>
    <xf numFmtId="170" fontId="26" fillId="3" borderId="38" xfId="2" applyNumberFormat="1" applyFont="1" applyFill="1" applyBorder="1"/>
    <xf numFmtId="0" fontId="26" fillId="7" borderId="26" xfId="2" applyFont="1" applyFill="1" applyBorder="1"/>
    <xf numFmtId="0" fontId="17" fillId="7" borderId="0" xfId="2" applyFill="1"/>
    <xf numFmtId="170" fontId="17" fillId="7" borderId="0" xfId="2" applyNumberFormat="1" applyFill="1"/>
    <xf numFmtId="170" fontId="26" fillId="7" borderId="0" xfId="2" applyNumberFormat="1" applyFont="1" applyFill="1"/>
    <xf numFmtId="0" fontId="36" fillId="5" borderId="39" xfId="2" applyFont="1" applyFill="1" applyBorder="1" applyAlignment="1">
      <alignment horizontal="right"/>
    </xf>
    <xf numFmtId="0" fontId="37" fillId="5" borderId="39" xfId="2" applyFont="1" applyFill="1" applyBorder="1" applyAlignment="1">
      <alignment horizontal="right"/>
    </xf>
    <xf numFmtId="169" fontId="38" fillId="5" borderId="0" xfId="2" applyNumberFormat="1" applyFont="1" applyFill="1"/>
    <xf numFmtId="168" fontId="26" fillId="5" borderId="0" xfId="2" applyNumberFormat="1" applyFont="1" applyFill="1"/>
    <xf numFmtId="4" fontId="12" fillId="0" borderId="13" xfId="0" applyNumberFormat="1" applyFont="1" applyFill="1" applyBorder="1" applyAlignment="1">
      <alignment vertical="center" wrapText="1"/>
    </xf>
    <xf numFmtId="4" fontId="11" fillId="0" borderId="14" xfId="0" applyNumberFormat="1" applyFont="1" applyBorder="1" applyAlignment="1">
      <alignment horizontal="center" vertical="center" wrapText="1"/>
    </xf>
    <xf numFmtId="4" fontId="11" fillId="0" borderId="16" xfId="0" applyNumberFormat="1" applyFont="1" applyBorder="1" applyAlignment="1">
      <alignment horizontal="center" vertical="center" wrapText="1"/>
    </xf>
    <xf numFmtId="4" fontId="11" fillId="0" borderId="20"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1" xfId="0" applyFont="1" applyBorder="1" applyAlignment="1">
      <alignment horizontal="center" vertical="center" wrapText="1"/>
    </xf>
    <xf numFmtId="0" fontId="5" fillId="0" borderId="0" xfId="0" applyFont="1" applyAlignment="1">
      <alignment horizontal="center" wrapText="1"/>
    </xf>
    <xf numFmtId="0" fontId="3" fillId="0" borderId="2" xfId="0" applyFont="1" applyBorder="1" applyAlignment="1">
      <alignment horizont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xf numFmtId="0" fontId="3" fillId="0" borderId="10" xfId="0" applyFont="1" applyBorder="1"/>
    <xf numFmtId="0" fontId="6" fillId="0" borderId="0" xfId="0" applyFont="1" applyAlignment="1">
      <alignment horizontal="left" wrapText="1"/>
    </xf>
    <xf numFmtId="0" fontId="9" fillId="0" borderId="0" xfId="0" applyFont="1" applyAlignment="1">
      <alignment horizontal="left" wrapText="1"/>
    </xf>
    <xf numFmtId="0" fontId="14" fillId="0" borderId="0" xfId="0" applyFont="1" applyAlignment="1">
      <alignment vertical="top" wrapText="1"/>
    </xf>
    <xf numFmtId="0" fontId="11" fillId="3" borderId="1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0" borderId="11" xfId="0" applyFont="1" applyBorder="1"/>
    <xf numFmtId="4" fontId="3" fillId="0" borderId="14"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cellXfs>
  <cellStyles count="5">
    <cellStyle name="Normaallaad 4 2" xfId="2" xr:uid="{E5CCA5E3-79EE-41CD-A11B-2BD141D2348C}"/>
    <cellStyle name="Normal" xfId="0" builtinId="0"/>
    <cellStyle name="Normal 2" xfId="3" xr:uid="{B39D6EBD-9E4E-4BB1-9FAB-5C6DA02DD510}"/>
    <cellStyle name="Normal 2 2" xfId="4" xr:uid="{B7854D97-618A-4049-9A9E-BFA4F9C45D3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6_Finantsosakond/12_Projektianal&#252;&#252;s/Projektid/Henri/L&#245;ppraportid/Tegemisel/900532/900532%20Projekti%20l&#245;ppra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kas.rk\public\02_Arendusdivisjon\01_Arenduse_projektid\01_Projektid_Pohja-Eesti\EMTA_Stat%20yyrihange\Hindamine\koondanal&#252;&#252;s_11022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ivo/Documents/Bauschmidt/T&#246;&#246;d/2016/33-E16%20Trimtex/Hinnapakkumistabel_Trimtex_eelarve_12.1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Henrit/RKAS%20Pilv/FAO/LEPINGUD/YLEP%202019/RIIGIMAJADE%20lepingud/Kreutzwaldi%205/Kreutwaldi%205%20TM%20arendus%2026.11.2019%20v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VMTE\Users\Pille.Karus\AppData\Local\Microsoft\Windows\Temporary%20Internet%20Files\Content.Outlook\H5V2Q1EP\Documents%20and%20Settings\Tiit.VMT\Desktop\Onninen\Onnineni%20terase%20p&#245;hiprofiili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ocuments%20and%20Settings\TIIT\My%20Documents\N&#228;ksi%20muru!%20-%20excel\Exceli%20harjutusi%201...10\harjutus%2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r\VMTE\Users\Pille.Karus\AppData\Local\Microsoft\Windows\Temporary%20Internet%20Files\Content.Outlook\H5V2Q1EP\HP%2031%20000\31106%20HP%20-%20Viilhall%2017x30x7%20m%20-%20asfaltp&#245;rand,%20Z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äring (2)"/>
      <sheetName val="eelarve algne 531"/>
      <sheetName val="prognoos 531"/>
      <sheetName val="üldkuluga 531"/>
      <sheetName val="üldkuluta 531"/>
      <sheetName val="üldkuluta 532"/>
      <sheetName val="üldkuluta 531_07.05.19_1040"/>
      <sheetName val="üldkuluta 532_07.05.19_1042"/>
      <sheetName val="MUDEL_irr"/>
      <sheetName val="Andmed mudelisse vrts"/>
      <sheetName val="Haldusaruanne_tegelik"/>
      <sheetName val="üldkuluga 531_07.05.19_1039"/>
      <sheetName val="üldkuluga 532"/>
      <sheetName val="Haldusaruanne_väärtused"/>
      <sheetName val="üldkuluga 532_07.05.19_1041"/>
      <sheetName val="Andmed mudelisse"/>
      <sheetName val="prognoos_lõpp 532"/>
      <sheetName val="prognoos_kor1 532"/>
      <sheetName val="eelarve_kor1 532"/>
      <sheetName val="prognoos01112017"/>
      <sheetName val="eelarve01112017"/>
      <sheetName val="Pikk versioon 531"/>
      <sheetName val="Pikk versioon"/>
      <sheetName val="Graafiku jaoks"/>
      <sheetName val="graafiku põhi"/>
      <sheetName val="Lühike versioon"/>
      <sheetName val="pr_reg"/>
      <sheetName val="Eelarvete register"/>
      <sheetName val="Kulud_ja_investeeringu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8">
          <cell r="F8">
            <v>2106</v>
          </cell>
        </row>
      </sheetData>
      <sheetData sheetId="21"/>
      <sheetData sheetId="22"/>
      <sheetData sheetId="23">
        <row r="1">
          <cell r="B1" t="str">
            <v>jaan 17</v>
          </cell>
        </row>
        <row r="2">
          <cell r="B2"/>
        </row>
        <row r="3">
          <cell r="B3"/>
        </row>
        <row r="4">
          <cell r="B4"/>
        </row>
        <row r="5">
          <cell r="B5"/>
        </row>
        <row r="6">
          <cell r="B6"/>
        </row>
        <row r="7">
          <cell r="B7"/>
        </row>
        <row r="8">
          <cell r="B8"/>
        </row>
        <row r="9">
          <cell r="B9"/>
        </row>
        <row r="17">
          <cell r="D17">
            <v>7</v>
          </cell>
        </row>
        <row r="20">
          <cell r="D20">
            <v>20</v>
          </cell>
        </row>
      </sheetData>
      <sheetData sheetId="24"/>
      <sheetData sheetId="25"/>
      <sheetData sheetId="26">
        <row r="1">
          <cell r="W1">
            <v>146</v>
          </cell>
        </row>
      </sheetData>
      <sheetData sheetId="27"/>
      <sheetData sheetId="28">
        <row r="1">
          <cell r="N1" t="e">
            <v>#N/A</v>
          </cell>
        </row>
        <row r="4">
          <cell r="L4" t="str">
            <v>900204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stavuse hindamine"/>
      <sheetName val="hinnad"/>
      <sheetName val="algandmed"/>
      <sheetName val="stat. pakkumused"/>
      <sheetName val="EMTA pakkumused"/>
      <sheetName val="koond pakkumused"/>
      <sheetName val="asukohahinnang"/>
      <sheetName val="üürniku_hinnangud"/>
      <sheetName val="arendaja_haldaja_kogemus"/>
      <sheetName val="arendaja_haldaja_kogemus_baas"/>
      <sheetName val="vastavuse_hindamine"/>
      <sheetName val="stat__pakkumused"/>
      <sheetName val="EMTA_pakkumused"/>
      <sheetName val="koond_pakkumused"/>
      <sheetName val="vastavuse_hindamine1"/>
      <sheetName val="stat__pakkumused1"/>
      <sheetName val="EMTA_pakkumused1"/>
      <sheetName val="koond_pakkumused1"/>
      <sheetName val="vastavuse_hindamine2"/>
      <sheetName val="stat__pakkumused2"/>
      <sheetName val="EMTA_pakkumused2"/>
      <sheetName val="koond_pakkumused2"/>
    </sheetNames>
    <sheetDataSet>
      <sheetData sheetId="0"/>
      <sheetData sheetId="1">
        <row r="2">
          <cell r="F2" t="str">
            <v>üürniku ainukasutuses olev pind (m2)</v>
          </cell>
          <cell r="G2" t="str">
            <v>üürniku arvestuslik ühiskasutatav pind (m2)</v>
          </cell>
          <cell r="H2" t="str">
            <v>Üüripind (m2)</v>
          </cell>
          <cell r="I2" t="str">
            <v>Täiendavate parkimiskohtade kasutustasu kuus (EUR)</v>
          </cell>
          <cell r="K2" t="str">
            <v>Ruumide kasutustasu (puhas netoüür)</v>
          </cell>
          <cell r="L2" t="str">
            <v>Kinnisvara haldamine (haldusteenus) - 100</v>
          </cell>
          <cell r="M2" t="str">
            <v>Tehnohooldus - 200</v>
          </cell>
          <cell r="N2" t="str">
            <v>Heakord - 300</v>
          </cell>
          <cell r="O2" t="str">
            <v>Remonttööd (p 2.17 ja Lisas 2 kirjeldatud ulatuses) - 400</v>
          </cell>
          <cell r="P2" t="str">
            <v>Omanikukohustused - 500</v>
          </cell>
          <cell r="Q2" t="str">
            <v>Tugiteenused  - 700</v>
          </cell>
          <cell r="R2" t="str">
            <v>Umardamise vea parandamine</v>
          </cell>
          <cell r="S2" t="str">
            <v>ÜÜR KOKKU (EUR/m2)</v>
          </cell>
          <cell r="T2" t="str">
            <v>ÜÜR KOKKU - summa kuus</v>
          </cell>
          <cell r="U2" t="str">
            <v>ÜÜR KOKKU (EEK/m2)*</v>
          </cell>
          <cell r="W2" t="str">
            <v>Heakord - 300</v>
          </cell>
          <cell r="X2" t="str">
            <v>Tarbimisteenused (koodid 610 kuni 640), sh</v>
          </cell>
          <cell r="Y2" t="str">
            <v>Elektrienergia 610</v>
          </cell>
          <cell r="Z2" t="str">
            <v>Küte (soojusenergia) - 620</v>
          </cell>
          <cell r="AA2" t="str">
            <v>Vesi ja kanalisatsioon - 630</v>
          </cell>
          <cell r="AB2" t="str">
            <v>Tugiteenused - 700</v>
          </cell>
          <cell r="AC2" t="str">
            <v>Umardamise vea parandamine</v>
          </cell>
          <cell r="AD2" t="str">
            <v>KÕRVALTEENUSTE TASUD KOKKU (EUR/m2)*</v>
          </cell>
          <cell r="AE2" t="str">
            <v>KÕRVALTEENUSTE TASUD KOKKU (summa kuus)</v>
          </cell>
          <cell r="AF2" t="str">
            <v>KÕRVALTEENUSTE TASUD KOKKU (EEK/m2)*</v>
          </cell>
          <cell r="AH2" t="str">
            <v>Üür ja kõrvalteenuste tasud kokku</v>
          </cell>
          <cell r="AI2" t="str">
            <v>Käibemaks</v>
          </cell>
          <cell r="AJ2" t="str">
            <v>Üür ja kõrvalteenuste tasud kuus koos käibemaksuga</v>
          </cell>
          <cell r="AK2" t="str">
            <v>Üür ja kõrvalteenuste tasud kuus koos käibemaksuga (kuus)</v>
          </cell>
          <cell r="AL2" t="str">
            <v>Üür ja kõrvalteenuste tasud kuus koos käibemaksuga (aastas)</v>
          </cell>
          <cell r="AM2" t="str">
            <v>Üür ja kõrvalteenuste tasud kuus koos käibemaksuga (aastas)</v>
          </cell>
          <cell r="AO2" t="str">
            <v>Indeksi koefitsient</v>
          </cell>
          <cell r="AP2" t="str">
            <v>Kõrvalkulude korrigeerimine aastas</v>
          </cell>
          <cell r="AQ2" t="str">
            <v>Lisatud (m2 kuus)</v>
          </cell>
          <cell r="AR2" t="str">
            <v>üüri nüüdisväärtus</v>
          </cell>
          <cell r="AS2" t="str">
            <v>Üüri korrigeerimine</v>
          </cell>
          <cell r="AT2">
            <v>1</v>
          </cell>
          <cell r="AU2">
            <v>2</v>
          </cell>
          <cell r="AV2">
            <v>3</v>
          </cell>
          <cell r="AW2">
            <v>4</v>
          </cell>
          <cell r="AX2">
            <v>5</v>
          </cell>
          <cell r="AY2">
            <v>6</v>
          </cell>
          <cell r="AZ2">
            <v>7</v>
          </cell>
          <cell r="BA2">
            <v>8</v>
          </cell>
          <cell r="BB2">
            <v>9</v>
          </cell>
          <cell r="BC2">
            <v>10</v>
          </cell>
          <cell r="BE2" t="str">
            <v>kõrvalkulude nüüdisväärtus</v>
          </cell>
          <cell r="BG2">
            <v>1</v>
          </cell>
          <cell r="BH2">
            <v>2</v>
          </cell>
          <cell r="BI2">
            <v>3</v>
          </cell>
          <cell r="BJ2">
            <v>4</v>
          </cell>
          <cell r="BK2">
            <v>5</v>
          </cell>
          <cell r="BL2">
            <v>6</v>
          </cell>
          <cell r="BM2">
            <v>7</v>
          </cell>
          <cell r="BN2">
            <v>8</v>
          </cell>
          <cell r="BO2">
            <v>9</v>
          </cell>
          <cell r="BP2">
            <v>10</v>
          </cell>
        </row>
        <row r="3">
          <cell r="E3" t="str">
            <v xml:space="preserve">E.L.L. Kinnisvara AS / Smuuli Kinnisvara OÜJ.Smuuli tee 1, TallinnMTA üüripind </v>
          </cell>
          <cell r="F3">
            <v>7430</v>
          </cell>
          <cell r="G3">
            <v>100</v>
          </cell>
          <cell r="H3">
            <v>7530</v>
          </cell>
          <cell r="I3">
            <v>0</v>
          </cell>
          <cell r="K3">
            <v>9.41</v>
          </cell>
          <cell r="L3">
            <v>0.4</v>
          </cell>
          <cell r="M3">
            <v>0.39</v>
          </cell>
          <cell r="N3">
            <v>0.28000000000000003</v>
          </cell>
          <cell r="O3">
            <v>0.06</v>
          </cell>
          <cell r="P3">
            <v>0.12</v>
          </cell>
          <cell r="Q3">
            <v>0.01</v>
          </cell>
          <cell r="S3">
            <v>10.67</v>
          </cell>
          <cell r="T3">
            <v>80345.100000000006</v>
          </cell>
          <cell r="U3">
            <v>166.94922199999999</v>
          </cell>
          <cell r="W3">
            <v>1.01</v>
          </cell>
          <cell r="X3">
            <v>3.56</v>
          </cell>
          <cell r="Y3">
            <v>2.44</v>
          </cell>
          <cell r="Z3">
            <v>0.94</v>
          </cell>
          <cell r="AA3">
            <v>0.18</v>
          </cell>
          <cell r="AB3">
            <v>0.03</v>
          </cell>
          <cell r="AD3">
            <v>4.5999999999999996</v>
          </cell>
          <cell r="AE3">
            <v>34638</v>
          </cell>
          <cell r="AF3">
            <v>71.97435999999999</v>
          </cell>
          <cell r="AH3">
            <v>15.27</v>
          </cell>
          <cell r="AI3">
            <v>3.0540000000000003</v>
          </cell>
          <cell r="AJ3">
            <v>18.323999999999998</v>
          </cell>
          <cell r="AK3">
            <v>137979.71999999997</v>
          </cell>
          <cell r="AL3">
            <v>1655756.6399999997</v>
          </cell>
          <cell r="AM3">
            <v>25906961.843423992</v>
          </cell>
          <cell r="AO3">
            <v>1</v>
          </cell>
          <cell r="AQ3">
            <v>0</v>
          </cell>
          <cell r="AR3">
            <v>8742611.9704084918</v>
          </cell>
          <cell r="AT3">
            <v>964141.20000000007</v>
          </cell>
          <cell r="AU3">
            <v>990173.01240000001</v>
          </cell>
          <cell r="AV3">
            <v>1016907.6837348</v>
          </cell>
          <cell r="AW3">
            <v>1042330.3758281699</v>
          </cell>
          <cell r="AX3">
            <v>1068388.6352238741</v>
          </cell>
          <cell r="AY3">
            <v>1095098.3511044709</v>
          </cell>
          <cell r="AZ3">
            <v>1122475.8098820825</v>
          </cell>
          <cell r="BA3">
            <v>1150537.7051291345</v>
          </cell>
          <cell r="BB3">
            <v>1179301.1477573628</v>
          </cell>
          <cell r="BC3">
            <v>1208783.6764512968</v>
          </cell>
          <cell r="BE3">
            <v>3769073.5767459283</v>
          </cell>
          <cell r="BG3">
            <v>415656</v>
          </cell>
          <cell r="BH3">
            <v>426878.71199999994</v>
          </cell>
          <cell r="BI3">
            <v>438404.43722399988</v>
          </cell>
          <cell r="BJ3">
            <v>449364.54815459985</v>
          </cell>
          <cell r="BK3">
            <v>460598.66185846482</v>
          </cell>
          <cell r="BL3">
            <v>472113.62840492639</v>
          </cell>
          <cell r="BM3">
            <v>483916.46911504952</v>
          </cell>
          <cell r="BN3">
            <v>496014.38084292569</v>
          </cell>
          <cell r="BO3">
            <v>508414.7403639988</v>
          </cell>
          <cell r="BP3">
            <v>521125.10887309874</v>
          </cell>
        </row>
        <row r="4">
          <cell r="E4" t="str">
            <v>E.L.L. Kinnisvara AS / Smuuli Kinnisvara OÜJ.Smuuli tee 1, TallinnStat üüripind</v>
          </cell>
          <cell r="F4">
            <v>4710</v>
          </cell>
          <cell r="G4">
            <v>100</v>
          </cell>
          <cell r="H4">
            <v>4810</v>
          </cell>
          <cell r="I4">
            <v>0</v>
          </cell>
          <cell r="K4">
            <v>9.41</v>
          </cell>
          <cell r="L4">
            <v>0.4</v>
          </cell>
          <cell r="M4">
            <v>0.39</v>
          </cell>
          <cell r="N4">
            <v>0.28000000000000003</v>
          </cell>
          <cell r="O4">
            <v>0.06</v>
          </cell>
          <cell r="P4">
            <v>0.12</v>
          </cell>
          <cell r="Q4">
            <v>0.01</v>
          </cell>
          <cell r="S4">
            <v>10.67</v>
          </cell>
          <cell r="T4">
            <v>51322.7</v>
          </cell>
          <cell r="U4">
            <v>166.94922199999999</v>
          </cell>
          <cell r="W4">
            <v>1.01</v>
          </cell>
          <cell r="X4">
            <v>3.56</v>
          </cell>
          <cell r="Y4">
            <v>2.44</v>
          </cell>
          <cell r="Z4">
            <v>0.94</v>
          </cell>
          <cell r="AA4">
            <v>0.18</v>
          </cell>
          <cell r="AB4">
            <v>0.03</v>
          </cell>
          <cell r="AD4">
            <v>4.5999999999999996</v>
          </cell>
          <cell r="AE4">
            <v>22126</v>
          </cell>
          <cell r="AF4">
            <v>71.97435999999999</v>
          </cell>
          <cell r="AH4">
            <v>15.27</v>
          </cell>
          <cell r="AI4">
            <v>3.0540000000000003</v>
          </cell>
          <cell r="AJ4">
            <v>18.323999999999998</v>
          </cell>
          <cell r="AK4">
            <v>88138.439999999988</v>
          </cell>
          <cell r="AL4">
            <v>1057661.2799999998</v>
          </cell>
          <cell r="AM4">
            <v>16548802.983647997</v>
          </cell>
          <cell r="AO4">
            <v>1</v>
          </cell>
          <cell r="AQ4">
            <v>0</v>
          </cell>
          <cell r="AR4">
            <v>5584590.1165557541</v>
          </cell>
          <cell r="AT4">
            <v>615872.39999999991</v>
          </cell>
          <cell r="AU4">
            <v>632500.95479999983</v>
          </cell>
          <cell r="AV4">
            <v>649578.48057959974</v>
          </cell>
          <cell r="AW4">
            <v>665817.94259408966</v>
          </cell>
          <cell r="AX4">
            <v>682463.3911589419</v>
          </cell>
          <cell r="AY4">
            <v>699524.97593791538</v>
          </cell>
          <cell r="AZ4">
            <v>717013.10033636319</v>
          </cell>
          <cell r="BA4">
            <v>734938.42784477223</v>
          </cell>
          <cell r="BB4">
            <v>753311.88854089146</v>
          </cell>
          <cell r="BC4">
            <v>772144.68575441372</v>
          </cell>
          <cell r="BE4">
            <v>2407602.1121046366</v>
          </cell>
          <cell r="BG4">
            <v>265512</v>
          </cell>
          <cell r="BH4">
            <v>272680.82399999996</v>
          </cell>
          <cell r="BI4">
            <v>280043.20624799991</v>
          </cell>
          <cell r="BJ4">
            <v>287044.2864041999</v>
          </cell>
          <cell r="BK4">
            <v>294220.39356430486</v>
          </cell>
          <cell r="BL4">
            <v>301575.90340341243</v>
          </cell>
          <cell r="BM4">
            <v>309115.30098849774</v>
          </cell>
          <cell r="BN4">
            <v>316843.18351321016</v>
          </cell>
          <cell r="BO4">
            <v>324764.26310104039</v>
          </cell>
          <cell r="BP4">
            <v>332883.36967856635</v>
          </cell>
        </row>
        <row r="5">
          <cell r="E5" t="str">
            <v>E.L.L. Kinnisvara AS / Smuuli Kinnisvara OÜJ.Smuuli tee 1, TallinnKoondpakkumine</v>
          </cell>
          <cell r="F5">
            <v>12140</v>
          </cell>
          <cell r="G5">
            <v>200</v>
          </cell>
          <cell r="H5">
            <v>12340</v>
          </cell>
          <cell r="I5">
            <v>0</v>
          </cell>
          <cell r="K5">
            <v>9.41</v>
          </cell>
          <cell r="L5">
            <v>0.4</v>
          </cell>
          <cell r="M5">
            <v>0.39</v>
          </cell>
          <cell r="N5">
            <v>0.28000000000000003</v>
          </cell>
          <cell r="O5">
            <v>0.06</v>
          </cell>
          <cell r="P5">
            <v>0.12</v>
          </cell>
          <cell r="Q5">
            <v>0.01</v>
          </cell>
          <cell r="S5">
            <v>10.67</v>
          </cell>
          <cell r="T5">
            <v>131667.79999999999</v>
          </cell>
          <cell r="U5">
            <v>166.94922199999999</v>
          </cell>
          <cell r="W5">
            <v>1.01</v>
          </cell>
          <cell r="X5">
            <v>3.56</v>
          </cell>
          <cell r="Y5">
            <v>2.44</v>
          </cell>
          <cell r="Z5">
            <v>0.94</v>
          </cell>
          <cell r="AA5">
            <v>0.18</v>
          </cell>
          <cell r="AB5">
            <v>0.03</v>
          </cell>
          <cell r="AD5">
            <v>4.5999999999999996</v>
          </cell>
          <cell r="AE5">
            <v>56763.999999999993</v>
          </cell>
          <cell r="AF5">
            <v>71.97435999999999</v>
          </cell>
          <cell r="AH5">
            <v>15.27</v>
          </cell>
          <cell r="AI5">
            <v>3.0540000000000003</v>
          </cell>
          <cell r="AJ5">
            <v>18.323999999999998</v>
          </cell>
          <cell r="AK5">
            <v>226118.15999999997</v>
          </cell>
          <cell r="AL5">
            <v>2713417.92</v>
          </cell>
          <cell r="AM5">
            <v>42455764.827071995</v>
          </cell>
          <cell r="AO5">
            <v>1</v>
          </cell>
          <cell r="AQ5">
            <v>0</v>
          </cell>
          <cell r="AR5">
            <v>14327202.086964246</v>
          </cell>
          <cell r="AT5">
            <v>1580013.5999999999</v>
          </cell>
          <cell r="AU5">
            <v>1622673.9671999996</v>
          </cell>
          <cell r="AV5">
            <v>1666486.1643143995</v>
          </cell>
          <cell r="AW5">
            <v>1708148.3184222593</v>
          </cell>
          <cell r="AX5">
            <v>1750852.0263828156</v>
          </cell>
          <cell r="AY5">
            <v>1794623.3270423857</v>
          </cell>
          <cell r="AZ5">
            <v>1839488.9102184451</v>
          </cell>
          <cell r="BA5">
            <v>1885476.1329739061</v>
          </cell>
          <cell r="BB5">
            <v>1932613.0362982536</v>
          </cell>
          <cell r="BC5">
            <v>1980928.3622057098</v>
          </cell>
          <cell r="BE5">
            <v>6176675.6888505649</v>
          </cell>
          <cell r="BG5">
            <v>681167.99999999988</v>
          </cell>
          <cell r="BH5">
            <v>699559.53599999985</v>
          </cell>
          <cell r="BI5">
            <v>718447.64347199979</v>
          </cell>
          <cell r="BJ5">
            <v>736408.83455879975</v>
          </cell>
          <cell r="BK5">
            <v>754819.05542276963</v>
          </cell>
          <cell r="BL5">
            <v>773689.53180833883</v>
          </cell>
          <cell r="BM5">
            <v>793031.77010354726</v>
          </cell>
          <cell r="BN5">
            <v>812857.5643561359</v>
          </cell>
          <cell r="BO5">
            <v>833179.00346503919</v>
          </cell>
          <cell r="BP5">
            <v>854008.47855166509</v>
          </cell>
        </row>
        <row r="6">
          <cell r="E6" t="str">
            <v xml:space="preserve">E.L.L. Kinnisvara AS / Rannamõisa Kinnisvara OÜRannamõisa 4a, TallinnMTA üüripind </v>
          </cell>
          <cell r="F6">
            <v>7430</v>
          </cell>
          <cell r="G6">
            <v>100</v>
          </cell>
          <cell r="H6">
            <v>7530</v>
          </cell>
          <cell r="I6">
            <v>0</v>
          </cell>
          <cell r="K6">
            <v>9.59</v>
          </cell>
          <cell r="L6">
            <v>0.4</v>
          </cell>
          <cell r="M6">
            <v>0.39</v>
          </cell>
          <cell r="N6">
            <v>0.28000000000000003</v>
          </cell>
          <cell r="O6">
            <v>0.06</v>
          </cell>
          <cell r="P6">
            <v>0.12</v>
          </cell>
          <cell r="Q6">
            <v>0.01</v>
          </cell>
          <cell r="S6">
            <v>10.85</v>
          </cell>
          <cell r="T6">
            <v>81700.5</v>
          </cell>
          <cell r="U6">
            <v>169.76560999999998</v>
          </cell>
          <cell r="W6">
            <v>1.01</v>
          </cell>
          <cell r="X6">
            <v>3.56</v>
          </cell>
          <cell r="Y6">
            <v>2.44</v>
          </cell>
          <cell r="Z6">
            <v>0.91</v>
          </cell>
          <cell r="AA6">
            <v>0.21</v>
          </cell>
          <cell r="AB6">
            <v>0.03</v>
          </cell>
          <cell r="AD6">
            <v>4.5999999999999996</v>
          </cell>
          <cell r="AE6">
            <v>34638</v>
          </cell>
          <cell r="AF6">
            <v>71.97435999999999</v>
          </cell>
          <cell r="AH6">
            <v>15.45</v>
          </cell>
          <cell r="AI6">
            <v>3.09</v>
          </cell>
          <cell r="AJ6">
            <v>18.54</v>
          </cell>
          <cell r="AK6">
            <v>139606.19999999998</v>
          </cell>
          <cell r="AL6">
            <v>1675274.4</v>
          </cell>
          <cell r="AM6">
            <v>26212348.427039996</v>
          </cell>
          <cell r="AO6">
            <v>1</v>
          </cell>
          <cell r="AQ6">
            <v>0</v>
          </cell>
          <cell r="AR6">
            <v>8890097.4581941999</v>
          </cell>
          <cell r="AT6">
            <v>980406</v>
          </cell>
          <cell r="AU6">
            <v>1006876.9619999999</v>
          </cell>
          <cell r="AV6">
            <v>1034062.6399739998</v>
          </cell>
          <cell r="AW6">
            <v>1059914.2059733497</v>
          </cell>
          <cell r="AX6">
            <v>1086412.0611226833</v>
          </cell>
          <cell r="AY6">
            <v>1113572.3626507504</v>
          </cell>
          <cell r="AZ6">
            <v>1141411.6717170191</v>
          </cell>
          <cell r="BA6">
            <v>1169946.9635099445</v>
          </cell>
          <cell r="BB6">
            <v>1199195.6375976929</v>
          </cell>
          <cell r="BC6">
            <v>1229175.5285376352</v>
          </cell>
          <cell r="BE6">
            <v>3769073.5767459283</v>
          </cell>
          <cell r="BG6">
            <v>415656</v>
          </cell>
          <cell r="BH6">
            <v>426878.71199999994</v>
          </cell>
          <cell r="BI6">
            <v>438404.43722399988</v>
          </cell>
          <cell r="BJ6">
            <v>449364.54815459985</v>
          </cell>
          <cell r="BK6">
            <v>460598.66185846482</v>
          </cell>
          <cell r="BL6">
            <v>472113.62840492639</v>
          </cell>
          <cell r="BM6">
            <v>483916.46911504952</v>
          </cell>
          <cell r="BN6">
            <v>496014.38084292569</v>
          </cell>
          <cell r="BO6">
            <v>508414.7403639988</v>
          </cell>
          <cell r="BP6">
            <v>521125.10887309874</v>
          </cell>
        </row>
        <row r="7">
          <cell r="E7" t="str">
            <v>E.L.L. Kinnisvara AS / Rannamõisa Kinnisvara OÜRannamõisa 4a, TallinnStat üüripind</v>
          </cell>
          <cell r="F7">
            <v>4710</v>
          </cell>
          <cell r="G7">
            <v>100</v>
          </cell>
          <cell r="H7">
            <v>4810</v>
          </cell>
          <cell r="I7">
            <v>0</v>
          </cell>
          <cell r="K7">
            <v>9.59</v>
          </cell>
          <cell r="L7">
            <v>0.4</v>
          </cell>
          <cell r="M7">
            <v>0.39</v>
          </cell>
          <cell r="N7">
            <v>0.28000000000000003</v>
          </cell>
          <cell r="O7">
            <v>0.06</v>
          </cell>
          <cell r="P7">
            <v>0.12</v>
          </cell>
          <cell r="Q7">
            <v>0.01</v>
          </cell>
          <cell r="S7">
            <v>10.85</v>
          </cell>
          <cell r="T7">
            <v>52188.5</v>
          </cell>
          <cell r="U7">
            <v>169.76560999999998</v>
          </cell>
          <cell r="W7">
            <v>1.01</v>
          </cell>
          <cell r="X7">
            <v>3.56</v>
          </cell>
          <cell r="Y7">
            <v>2.44</v>
          </cell>
          <cell r="Z7">
            <v>0.91</v>
          </cell>
          <cell r="AA7">
            <v>0.21</v>
          </cell>
          <cell r="AB7">
            <v>0.03</v>
          </cell>
          <cell r="AD7">
            <v>4.5999999999999996</v>
          </cell>
          <cell r="AE7">
            <v>22126</v>
          </cell>
          <cell r="AF7">
            <v>71.97435999999999</v>
          </cell>
          <cell r="AH7">
            <v>15.45</v>
          </cell>
          <cell r="AI7">
            <v>3.09</v>
          </cell>
          <cell r="AJ7">
            <v>18.54</v>
          </cell>
          <cell r="AK7">
            <v>89177.4</v>
          </cell>
          <cell r="AL7">
            <v>1070128.7999999998</v>
          </cell>
          <cell r="AM7">
            <v>16743877.282079997</v>
          </cell>
          <cell r="AO7">
            <v>1</v>
          </cell>
          <cell r="AQ7">
            <v>0</v>
          </cell>
          <cell r="AR7">
            <v>5678800.6339859385</v>
          </cell>
          <cell r="AT7">
            <v>626262</v>
          </cell>
          <cell r="AU7">
            <v>643171.07399999991</v>
          </cell>
          <cell r="AV7">
            <v>660536.69299799984</v>
          </cell>
          <cell r="AW7">
            <v>677050.11032294983</v>
          </cell>
          <cell r="AX7">
            <v>693976.36308102356</v>
          </cell>
          <cell r="AY7">
            <v>711325.77215804905</v>
          </cell>
          <cell r="AZ7">
            <v>729108.91646200023</v>
          </cell>
          <cell r="BA7">
            <v>747336.63937355019</v>
          </cell>
          <cell r="BB7">
            <v>766020.05535788892</v>
          </cell>
          <cell r="BC7">
            <v>785170.55674183613</v>
          </cell>
          <cell r="BE7">
            <v>2407602.1121046366</v>
          </cell>
          <cell r="BG7">
            <v>265512</v>
          </cell>
          <cell r="BH7">
            <v>272680.82399999996</v>
          </cell>
          <cell r="BI7">
            <v>280043.20624799991</v>
          </cell>
          <cell r="BJ7">
            <v>287044.2864041999</v>
          </cell>
          <cell r="BK7">
            <v>294220.39356430486</v>
          </cell>
          <cell r="BL7">
            <v>301575.90340341243</v>
          </cell>
          <cell r="BM7">
            <v>309115.30098849774</v>
          </cell>
          <cell r="BN7">
            <v>316843.18351321016</v>
          </cell>
          <cell r="BO7">
            <v>324764.26310104039</v>
          </cell>
          <cell r="BP7">
            <v>332883.36967856635</v>
          </cell>
        </row>
        <row r="8">
          <cell r="E8" t="str">
            <v>E.L.L. Kinnisvara AS / Rannamõisa Kinnisvara OÜRannamõisa 4a, TallinnKoondpakkumine</v>
          </cell>
          <cell r="F8">
            <v>12140</v>
          </cell>
          <cell r="G8">
            <v>200</v>
          </cell>
          <cell r="H8">
            <v>12340</v>
          </cell>
          <cell r="I8">
            <v>0</v>
          </cell>
          <cell r="K8">
            <v>9.59</v>
          </cell>
          <cell r="L8">
            <v>0.4</v>
          </cell>
          <cell r="M8">
            <v>0.39</v>
          </cell>
          <cell r="N8">
            <v>0.28000000000000003</v>
          </cell>
          <cell r="O8">
            <v>0.06</v>
          </cell>
          <cell r="P8">
            <v>0.12</v>
          </cell>
          <cell r="Q8">
            <v>0.01</v>
          </cell>
          <cell r="S8">
            <v>10.85</v>
          </cell>
          <cell r="T8">
            <v>133889</v>
          </cell>
          <cell r="U8">
            <v>169.76560999999998</v>
          </cell>
          <cell r="W8">
            <v>1.01</v>
          </cell>
          <cell r="X8">
            <v>3.56</v>
          </cell>
          <cell r="Y8">
            <v>2.44</v>
          </cell>
          <cell r="Z8">
            <v>0.91</v>
          </cell>
          <cell r="AA8">
            <v>0.21</v>
          </cell>
          <cell r="AB8">
            <v>0.03</v>
          </cell>
          <cell r="AD8">
            <v>4.5999999999999996</v>
          </cell>
          <cell r="AE8">
            <v>56763.999999999993</v>
          </cell>
          <cell r="AF8">
            <v>71.97435999999999</v>
          </cell>
          <cell r="AH8">
            <v>15.45</v>
          </cell>
          <cell r="AI8">
            <v>3.09</v>
          </cell>
          <cell r="AJ8">
            <v>18.54</v>
          </cell>
          <cell r="AK8">
            <v>228783.59999999998</v>
          </cell>
          <cell r="AL8">
            <v>2745403.1999999997</v>
          </cell>
          <cell r="AM8">
            <v>42956225.70911999</v>
          </cell>
          <cell r="AO8">
            <v>1</v>
          </cell>
          <cell r="AQ8">
            <v>0</v>
          </cell>
          <cell r="AR8">
            <v>14568898.09218014</v>
          </cell>
          <cell r="AT8">
            <v>1606668</v>
          </cell>
          <cell r="AU8">
            <v>1650048.0359999998</v>
          </cell>
          <cell r="AV8">
            <v>1694599.3329719997</v>
          </cell>
          <cell r="AW8">
            <v>1736964.3162962995</v>
          </cell>
          <cell r="AX8">
            <v>1780388.4242037067</v>
          </cell>
          <cell r="AY8">
            <v>1824898.1348087993</v>
          </cell>
          <cell r="AZ8">
            <v>1870520.588179019</v>
          </cell>
          <cell r="BA8">
            <v>1917283.6028834945</v>
          </cell>
          <cell r="BB8">
            <v>1965215.6929555817</v>
          </cell>
          <cell r="BC8">
            <v>2014346.085279471</v>
          </cell>
          <cell r="BE8">
            <v>6176675.6888505649</v>
          </cell>
          <cell r="BG8">
            <v>681167.99999999988</v>
          </cell>
          <cell r="BH8">
            <v>699559.53599999985</v>
          </cell>
          <cell r="BI8">
            <v>718447.64347199979</v>
          </cell>
          <cell r="BJ8">
            <v>736408.83455879975</v>
          </cell>
          <cell r="BK8">
            <v>754819.05542276963</v>
          </cell>
          <cell r="BL8">
            <v>773689.53180833883</v>
          </cell>
          <cell r="BM8">
            <v>793031.77010354726</v>
          </cell>
          <cell r="BN8">
            <v>812857.5643561359</v>
          </cell>
          <cell r="BO8">
            <v>833179.00346503919</v>
          </cell>
          <cell r="BP8">
            <v>854008.47855166509</v>
          </cell>
        </row>
        <row r="9">
          <cell r="E9" t="str">
            <v xml:space="preserve">E.L.L. Kinnisvara AS / AS JärvevanaValukoja 24, TallinnMTA üüripind </v>
          </cell>
          <cell r="F9">
            <v>7430</v>
          </cell>
          <cell r="G9">
            <v>100</v>
          </cell>
          <cell r="H9">
            <v>7530</v>
          </cell>
          <cell r="I9">
            <v>0</v>
          </cell>
          <cell r="K9">
            <v>8.59</v>
          </cell>
          <cell r="L9">
            <v>0.4</v>
          </cell>
          <cell r="M9">
            <v>0.39</v>
          </cell>
          <cell r="N9">
            <v>0.28000000000000003</v>
          </cell>
          <cell r="O9">
            <v>0.06</v>
          </cell>
          <cell r="P9">
            <v>0.12</v>
          </cell>
          <cell r="Q9">
            <v>0.01</v>
          </cell>
          <cell r="S9">
            <v>9.85</v>
          </cell>
          <cell r="T9">
            <v>74170.5</v>
          </cell>
          <cell r="U9">
            <v>154.11900999999997</v>
          </cell>
          <cell r="W9">
            <v>1.01</v>
          </cell>
          <cell r="X9">
            <v>3.56</v>
          </cell>
          <cell r="Y9">
            <v>2.44</v>
          </cell>
          <cell r="Z9">
            <v>0.91</v>
          </cell>
          <cell r="AA9">
            <v>0.21</v>
          </cell>
          <cell r="AB9">
            <v>0.03</v>
          </cell>
          <cell r="AD9">
            <v>4.5999999999999996</v>
          </cell>
          <cell r="AE9">
            <v>34638</v>
          </cell>
          <cell r="AF9">
            <v>71.97435999999999</v>
          </cell>
          <cell r="AH9">
            <v>14.45</v>
          </cell>
          <cell r="AI9">
            <v>2.89</v>
          </cell>
          <cell r="AJ9">
            <v>17.34</v>
          </cell>
          <cell r="AK9">
            <v>130570.2</v>
          </cell>
          <cell r="AL9">
            <v>1566842.4</v>
          </cell>
          <cell r="AM9">
            <v>24515756.295839999</v>
          </cell>
          <cell r="AO9">
            <v>1</v>
          </cell>
          <cell r="AQ9">
            <v>0</v>
          </cell>
          <cell r="AR9">
            <v>8070733.6371624786</v>
          </cell>
          <cell r="AT9">
            <v>890046</v>
          </cell>
          <cell r="AU9">
            <v>914077.24199999997</v>
          </cell>
          <cell r="AV9">
            <v>938757.32753399992</v>
          </cell>
          <cell r="AW9">
            <v>962226.26072234986</v>
          </cell>
          <cell r="AX9">
            <v>986281.91724040848</v>
          </cell>
          <cell r="AY9">
            <v>1010938.9651714186</v>
          </cell>
          <cell r="AZ9">
            <v>1036212.439300704</v>
          </cell>
          <cell r="BA9">
            <v>1062117.7502832215</v>
          </cell>
          <cell r="BB9">
            <v>1088670.694040302</v>
          </cell>
          <cell r="BC9">
            <v>1115887.4613913095</v>
          </cell>
          <cell r="BE9">
            <v>3769073.5767459283</v>
          </cell>
          <cell r="BG9">
            <v>415656</v>
          </cell>
          <cell r="BH9">
            <v>426878.71199999994</v>
          </cell>
          <cell r="BI9">
            <v>438404.43722399988</v>
          </cell>
          <cell r="BJ9">
            <v>449364.54815459985</v>
          </cell>
          <cell r="BK9">
            <v>460598.66185846482</v>
          </cell>
          <cell r="BL9">
            <v>472113.62840492639</v>
          </cell>
          <cell r="BM9">
            <v>483916.46911504952</v>
          </cell>
          <cell r="BN9">
            <v>496014.38084292569</v>
          </cell>
          <cell r="BO9">
            <v>508414.7403639988</v>
          </cell>
          <cell r="BP9">
            <v>521125.10887309874</v>
          </cell>
        </row>
        <row r="10">
          <cell r="E10" t="str">
            <v>E.L.L. Kinnisvara AS / AS JärvevanaValukoja 24, TallinnStat üüripind</v>
          </cell>
          <cell r="F10">
            <v>4710</v>
          </cell>
          <cell r="G10">
            <v>100</v>
          </cell>
          <cell r="H10">
            <v>4810</v>
          </cell>
          <cell r="I10">
            <v>0</v>
          </cell>
          <cell r="K10">
            <v>8.59</v>
          </cell>
          <cell r="L10">
            <v>0.4</v>
          </cell>
          <cell r="M10">
            <v>0.39</v>
          </cell>
          <cell r="N10">
            <v>0.28000000000000003</v>
          </cell>
          <cell r="O10">
            <v>0.06</v>
          </cell>
          <cell r="P10">
            <v>0.12</v>
          </cell>
          <cell r="Q10">
            <v>0.01</v>
          </cell>
          <cell r="S10">
            <v>9.85</v>
          </cell>
          <cell r="T10">
            <v>47378.5</v>
          </cell>
          <cell r="U10">
            <v>154.11900999999997</v>
          </cell>
          <cell r="W10">
            <v>1.01</v>
          </cell>
          <cell r="X10">
            <v>3.56</v>
          </cell>
          <cell r="Y10">
            <v>2.44</v>
          </cell>
          <cell r="Z10">
            <v>0.91</v>
          </cell>
          <cell r="AA10">
            <v>0.21</v>
          </cell>
          <cell r="AB10">
            <v>0.03</v>
          </cell>
          <cell r="AD10">
            <v>4.5999999999999996</v>
          </cell>
          <cell r="AE10">
            <v>22126</v>
          </cell>
          <cell r="AF10">
            <v>71.97435999999999</v>
          </cell>
          <cell r="AH10">
            <v>14.45</v>
          </cell>
          <cell r="AI10">
            <v>2.89</v>
          </cell>
          <cell r="AJ10">
            <v>17.34</v>
          </cell>
          <cell r="AK10">
            <v>83405.399999999994</v>
          </cell>
          <cell r="AL10">
            <v>1000864.7999999999</v>
          </cell>
          <cell r="AM10">
            <v>15660131.179679999</v>
          </cell>
          <cell r="AO10">
            <v>1</v>
          </cell>
          <cell r="AQ10">
            <v>0</v>
          </cell>
          <cell r="AR10">
            <v>5155408.8704849305</v>
          </cell>
          <cell r="AT10">
            <v>568542</v>
          </cell>
          <cell r="AU10">
            <v>583892.63399999996</v>
          </cell>
          <cell r="AV10">
            <v>599657.73511799995</v>
          </cell>
          <cell r="AW10">
            <v>614649.17849594995</v>
          </cell>
          <cell r="AX10">
            <v>630015.40795834863</v>
          </cell>
          <cell r="AY10">
            <v>645765.79315730731</v>
          </cell>
          <cell r="AZ10">
            <v>661909.93798623991</v>
          </cell>
          <cell r="BA10">
            <v>678457.68643589586</v>
          </cell>
          <cell r="BB10">
            <v>695419.12859679316</v>
          </cell>
          <cell r="BC10">
            <v>712804.60681171296</v>
          </cell>
          <cell r="BE10">
            <v>2407602.1121046366</v>
          </cell>
          <cell r="BG10">
            <v>265512</v>
          </cell>
          <cell r="BH10">
            <v>272680.82399999996</v>
          </cell>
          <cell r="BI10">
            <v>280043.20624799991</v>
          </cell>
          <cell r="BJ10">
            <v>287044.2864041999</v>
          </cell>
          <cell r="BK10">
            <v>294220.39356430486</v>
          </cell>
          <cell r="BL10">
            <v>301575.90340341243</v>
          </cell>
          <cell r="BM10">
            <v>309115.30098849774</v>
          </cell>
          <cell r="BN10">
            <v>316843.18351321016</v>
          </cell>
          <cell r="BO10">
            <v>324764.26310104039</v>
          </cell>
          <cell r="BP10">
            <v>332883.36967856635</v>
          </cell>
        </row>
        <row r="11">
          <cell r="E11" t="str">
            <v>E.L.L. Kinnisvara AS / AS JärvevanaValukoja 24, TallinnKoondpakkumine</v>
          </cell>
          <cell r="F11">
            <v>12140</v>
          </cell>
          <cell r="G11">
            <v>200</v>
          </cell>
          <cell r="H11">
            <v>12340</v>
          </cell>
          <cell r="I11">
            <v>0</v>
          </cell>
          <cell r="K11">
            <v>8.59</v>
          </cell>
          <cell r="L11">
            <v>0.4</v>
          </cell>
          <cell r="M11">
            <v>0.39</v>
          </cell>
          <cell r="N11">
            <v>0.28000000000000003</v>
          </cell>
          <cell r="O11">
            <v>0.06</v>
          </cell>
          <cell r="P11">
            <v>0.12</v>
          </cell>
          <cell r="Q11">
            <v>0.01</v>
          </cell>
          <cell r="S11">
            <v>9.85</v>
          </cell>
          <cell r="T11">
            <v>121549</v>
          </cell>
          <cell r="U11">
            <v>154.11900999999997</v>
          </cell>
          <cell r="W11">
            <v>1.01</v>
          </cell>
          <cell r="X11">
            <v>3.56</v>
          </cell>
          <cell r="Y11">
            <v>2.44</v>
          </cell>
          <cell r="Z11">
            <v>0.91</v>
          </cell>
          <cell r="AA11">
            <v>0.21</v>
          </cell>
          <cell r="AB11">
            <v>0.03</v>
          </cell>
          <cell r="AD11">
            <v>4.5999999999999996</v>
          </cell>
          <cell r="AE11">
            <v>56763.999999999993</v>
          </cell>
          <cell r="AF11">
            <v>71.97435999999999</v>
          </cell>
          <cell r="AH11">
            <v>14.45</v>
          </cell>
          <cell r="AI11">
            <v>2.89</v>
          </cell>
          <cell r="AJ11">
            <v>17.34</v>
          </cell>
          <cell r="AK11">
            <v>213975.6</v>
          </cell>
          <cell r="AL11">
            <v>2567707.2000000002</v>
          </cell>
          <cell r="AM11">
            <v>40175887.47552</v>
          </cell>
          <cell r="AO11">
            <v>1</v>
          </cell>
          <cell r="AQ11">
            <v>0</v>
          </cell>
          <cell r="AR11">
            <v>13226142.507647406</v>
          </cell>
          <cell r="AT11">
            <v>1458588</v>
          </cell>
          <cell r="AU11">
            <v>1497969.8759999999</v>
          </cell>
          <cell r="AV11">
            <v>1538415.0626519998</v>
          </cell>
          <cell r="AW11">
            <v>1576875.4392182997</v>
          </cell>
          <cell r="AX11">
            <v>1616297.325198757</v>
          </cell>
          <cell r="AY11">
            <v>1656704.7583287258</v>
          </cell>
          <cell r="AZ11">
            <v>1698122.3772869438</v>
          </cell>
          <cell r="BA11">
            <v>1740575.4367191172</v>
          </cell>
          <cell r="BB11">
            <v>1784089.8226370949</v>
          </cell>
          <cell r="BC11">
            <v>1828692.068203022</v>
          </cell>
          <cell r="BE11">
            <v>6176675.6888505649</v>
          </cell>
          <cell r="BG11">
            <v>681167.99999999988</v>
          </cell>
          <cell r="BH11">
            <v>699559.53599999985</v>
          </cell>
          <cell r="BI11">
            <v>718447.64347199979</v>
          </cell>
          <cell r="BJ11">
            <v>736408.83455879975</v>
          </cell>
          <cell r="BK11">
            <v>754819.05542276963</v>
          </cell>
          <cell r="BL11">
            <v>773689.53180833883</v>
          </cell>
          <cell r="BM11">
            <v>793031.77010354726</v>
          </cell>
          <cell r="BN11">
            <v>812857.5643561359</v>
          </cell>
          <cell r="BO11">
            <v>833179.00346503919</v>
          </cell>
          <cell r="BP11">
            <v>854008.47855166509</v>
          </cell>
        </row>
        <row r="12">
          <cell r="E12" t="str">
            <v>AS YIT Ehitus / Ühiselamu Projekt OÜPärnu mnt 156/Vaari 1, TallinnKoondpakkumine</v>
          </cell>
          <cell r="F12">
            <v>12388</v>
          </cell>
          <cell r="G12">
            <v>0</v>
          </cell>
          <cell r="H12">
            <v>12388</v>
          </cell>
          <cell r="I12">
            <v>12.782329707412474</v>
          </cell>
          <cell r="K12">
            <v>11.491953523449185</v>
          </cell>
          <cell r="L12">
            <v>0.15722265540117342</v>
          </cell>
          <cell r="M12">
            <v>0.57648306980430253</v>
          </cell>
          <cell r="N12">
            <v>0.13165799598634848</v>
          </cell>
          <cell r="O12">
            <v>0.25564659414824947</v>
          </cell>
          <cell r="P12">
            <v>0.12462771464727161</v>
          </cell>
          <cell r="Q12">
            <v>1.5338795648894968E-2</v>
          </cell>
          <cell r="R12">
            <v>8.1813926582441354E-4</v>
          </cell>
          <cell r="S12">
            <v>12.753748488351249</v>
          </cell>
          <cell r="T12">
            <v>157993.43627369526</v>
          </cell>
          <cell r="U12">
            <v>199.55280109783664</v>
          </cell>
          <cell r="W12">
            <v>0.76566154947400722</v>
          </cell>
          <cell r="X12">
            <v>3.5151406695384302</v>
          </cell>
          <cell r="Y12">
            <v>2.5564659414824948</v>
          </cell>
          <cell r="Z12">
            <v>0.76693978244474836</v>
          </cell>
          <cell r="AA12">
            <v>0.19173494561118709</v>
          </cell>
          <cell r="AB12">
            <v>7.6693978244474839E-3</v>
          </cell>
          <cell r="AC12">
            <v>0</v>
          </cell>
          <cell r="AD12">
            <v>4.288471616836885</v>
          </cell>
          <cell r="AE12">
            <v>53125.586389375334</v>
          </cell>
          <cell r="AF12">
            <v>67.100000000000009</v>
          </cell>
          <cell r="AH12">
            <v>17.042220105188136</v>
          </cell>
          <cell r="AI12">
            <v>3.4084440210376274</v>
          </cell>
          <cell r="AJ12">
            <v>20.450664126225764</v>
          </cell>
          <cell r="AK12">
            <v>253342.82719568477</v>
          </cell>
          <cell r="AL12">
            <v>3040113.9263482173</v>
          </cell>
          <cell r="AM12">
            <v>47567446.560000017</v>
          </cell>
          <cell r="AO12">
            <v>1</v>
          </cell>
          <cell r="AQ12">
            <v>0</v>
          </cell>
          <cell r="AR12">
            <v>17191780.297894701</v>
          </cell>
          <cell r="AT12">
            <v>1895921.2352843431</v>
          </cell>
          <cell r="AU12">
            <v>1947111.1086370202</v>
          </cell>
          <cell r="AV12">
            <v>1999683.1085702197</v>
          </cell>
          <cell r="AW12">
            <v>2049675.186284475</v>
          </cell>
          <cell r="AX12">
            <v>2100917.0659415866</v>
          </cell>
          <cell r="AY12">
            <v>2153439.9925901261</v>
          </cell>
          <cell r="AZ12">
            <v>2207275.9924048791</v>
          </cell>
          <cell r="BA12">
            <v>2262457.8922150009</v>
          </cell>
          <cell r="BB12">
            <v>2319019.3395203757</v>
          </cell>
          <cell r="BC12">
            <v>2376994.823008385</v>
          </cell>
          <cell r="BE12">
            <v>5780768.055584264</v>
          </cell>
          <cell r="BG12">
            <v>637507.03667250404</v>
          </cell>
          <cell r="BH12">
            <v>654719.72666266165</v>
          </cell>
          <cell r="BI12">
            <v>672397.15928255348</v>
          </cell>
          <cell r="BJ12">
            <v>689207.08826461725</v>
          </cell>
          <cell r="BK12">
            <v>706437.26547123259</v>
          </cell>
          <cell r="BL12">
            <v>724098.19710801332</v>
          </cell>
          <cell r="BM12">
            <v>742200.65203571355</v>
          </cell>
          <cell r="BN12">
            <v>760755.66833660635</v>
          </cell>
          <cell r="BO12">
            <v>779774.56004502147</v>
          </cell>
          <cell r="BP12">
            <v>799268.92404614692</v>
          </cell>
        </row>
        <row r="13">
          <cell r="E13" t="str">
            <v xml:space="preserve">Zelluloosi Kinnisvara OÜTartu mnt 80j, TallinnMTA üüripind </v>
          </cell>
          <cell r="F13">
            <v>7355</v>
          </cell>
          <cell r="H13">
            <v>7355</v>
          </cell>
          <cell r="I13">
            <v>20</v>
          </cell>
          <cell r="K13">
            <v>7.5</v>
          </cell>
          <cell r="M13">
            <v>0.3</v>
          </cell>
          <cell r="N13">
            <v>0.2</v>
          </cell>
          <cell r="S13">
            <v>8</v>
          </cell>
          <cell r="T13">
            <v>58840</v>
          </cell>
          <cell r="U13">
            <v>125.1728</v>
          </cell>
          <cell r="X13">
            <v>2.5</v>
          </cell>
          <cell r="Y13">
            <v>2.5</v>
          </cell>
          <cell r="AD13">
            <v>2.5</v>
          </cell>
          <cell r="AE13">
            <v>18387.5</v>
          </cell>
          <cell r="AF13">
            <v>39.116500000000002</v>
          </cell>
          <cell r="AH13">
            <v>10.5</v>
          </cell>
          <cell r="AI13">
            <v>2.1</v>
          </cell>
          <cell r="AJ13">
            <v>12.6</v>
          </cell>
          <cell r="AK13">
            <v>92673</v>
          </cell>
          <cell r="AL13">
            <v>1112076</v>
          </cell>
          <cell r="AM13">
            <v>17400208.341600001</v>
          </cell>
          <cell r="AO13">
            <v>1</v>
          </cell>
          <cell r="AP13">
            <v>115090.47365945319</v>
          </cell>
          <cell r="AQ13">
            <v>1.303993583270487</v>
          </cell>
          <cell r="AR13">
            <v>6402572.0092306267</v>
          </cell>
          <cell r="AT13">
            <v>706080</v>
          </cell>
          <cell r="AU13">
            <v>725144.15999999992</v>
          </cell>
          <cell r="AV13">
            <v>744723.0523199999</v>
          </cell>
          <cell r="AW13">
            <v>763341.1286279998</v>
          </cell>
          <cell r="AX13">
            <v>782424.65684369975</v>
          </cell>
          <cell r="AY13">
            <v>801985.27326479217</v>
          </cell>
          <cell r="AZ13">
            <v>822034.90509641194</v>
          </cell>
          <cell r="BA13">
            <v>842585.77772382216</v>
          </cell>
          <cell r="BB13">
            <v>863650.42216691759</v>
          </cell>
          <cell r="BC13">
            <v>885241.6827210905</v>
          </cell>
          <cell r="BE13">
            <v>3044417.8549425676</v>
          </cell>
          <cell r="BG13">
            <v>335740.47365945322</v>
          </cell>
          <cell r="BH13">
            <v>344805.46644825843</v>
          </cell>
          <cell r="BI13">
            <v>354115.21404236136</v>
          </cell>
          <cell r="BJ13">
            <v>362968.09439342038</v>
          </cell>
          <cell r="BK13">
            <v>372042.29675325588</v>
          </cell>
          <cell r="BL13">
            <v>381343.35417208727</v>
          </cell>
          <cell r="BM13">
            <v>390876.9380263894</v>
          </cell>
          <cell r="BN13">
            <v>400648.86147704913</v>
          </cell>
          <cell r="BO13">
            <v>410665.08301397529</v>
          </cell>
          <cell r="BP13">
            <v>420931.71008932462</v>
          </cell>
        </row>
        <row r="14">
          <cell r="E14" t="str">
            <v>Zelluloosi Kinnisvara OÜTartu mnt 80j, TallinnStat üüripind</v>
          </cell>
          <cell r="F14">
            <v>4670</v>
          </cell>
          <cell r="H14">
            <v>4670</v>
          </cell>
          <cell r="I14">
            <v>20</v>
          </cell>
          <cell r="K14">
            <v>7.5</v>
          </cell>
          <cell r="M14">
            <v>0.3</v>
          </cell>
          <cell r="N14">
            <v>0.2</v>
          </cell>
          <cell r="S14">
            <v>8</v>
          </cell>
          <cell r="T14">
            <v>37360</v>
          </cell>
          <cell r="U14">
            <v>125.1728</v>
          </cell>
          <cell r="X14">
            <v>2.5</v>
          </cell>
          <cell r="Y14">
            <v>2.5</v>
          </cell>
          <cell r="AD14">
            <v>2.5</v>
          </cell>
          <cell r="AE14">
            <v>11675</v>
          </cell>
          <cell r="AF14">
            <v>39.116500000000002</v>
          </cell>
          <cell r="AH14">
            <v>10.5</v>
          </cell>
          <cell r="AI14">
            <v>2.1</v>
          </cell>
          <cell r="AJ14">
            <v>12.6</v>
          </cell>
          <cell r="AK14">
            <v>58842</v>
          </cell>
          <cell r="AL14">
            <v>706104</v>
          </cell>
          <cell r="AM14">
            <v>11048126.8464</v>
          </cell>
          <cell r="AO14">
            <v>1</v>
          </cell>
          <cell r="AP14">
            <v>168680.4</v>
          </cell>
          <cell r="AQ14">
            <v>3.01</v>
          </cell>
          <cell r="AR14">
            <v>4065263.260789535</v>
          </cell>
          <cell r="AT14">
            <v>448320</v>
          </cell>
          <cell r="AU14">
            <v>460424.63999999996</v>
          </cell>
          <cell r="AV14">
            <v>472856.1052799999</v>
          </cell>
          <cell r="AW14">
            <v>484677.50791199988</v>
          </cell>
          <cell r="AX14">
            <v>496794.44560979982</v>
          </cell>
          <cell r="AY14">
            <v>509214.30675004475</v>
          </cell>
          <cell r="AZ14">
            <v>521944.66441879584</v>
          </cell>
          <cell r="BA14">
            <v>534993.28102926572</v>
          </cell>
          <cell r="BB14">
            <v>548368.11305499729</v>
          </cell>
          <cell r="BC14">
            <v>562077.3158813722</v>
          </cell>
          <cell r="BE14">
            <v>2799950.0708687929</v>
          </cell>
          <cell r="BG14">
            <v>308780.40000000002</v>
          </cell>
          <cell r="BH14">
            <v>317117.47080000001</v>
          </cell>
          <cell r="BI14">
            <v>325679.64251159999</v>
          </cell>
          <cell r="BJ14">
            <v>333821.63357438997</v>
          </cell>
          <cell r="BK14">
            <v>342167.17441374972</v>
          </cell>
          <cell r="BL14">
            <v>350721.35377409344</v>
          </cell>
          <cell r="BM14">
            <v>359489.38761844573</v>
          </cell>
          <cell r="BN14">
            <v>368476.62230890687</v>
          </cell>
          <cell r="BO14">
            <v>377688.53786662949</v>
          </cell>
          <cell r="BP14">
            <v>387130.75131329522</v>
          </cell>
        </row>
        <row r="15">
          <cell r="E15" t="str">
            <v>Zelluloosi Kinnisvara OÜTartu mnt 80j, TallinnKoondpakkumine</v>
          </cell>
          <cell r="F15">
            <v>12025</v>
          </cell>
          <cell r="H15">
            <v>12025</v>
          </cell>
          <cell r="I15">
            <v>20</v>
          </cell>
          <cell r="K15">
            <v>7.5</v>
          </cell>
          <cell r="M15">
            <v>0.3</v>
          </cell>
          <cell r="N15">
            <v>0.2</v>
          </cell>
          <cell r="S15">
            <v>8</v>
          </cell>
          <cell r="T15">
            <v>96200</v>
          </cell>
          <cell r="U15">
            <v>125.1728</v>
          </cell>
          <cell r="X15">
            <v>2.5</v>
          </cell>
          <cell r="Y15">
            <v>2.5</v>
          </cell>
          <cell r="AD15">
            <v>2.5</v>
          </cell>
          <cell r="AE15">
            <v>30062.5</v>
          </cell>
          <cell r="AF15">
            <v>39.116500000000002</v>
          </cell>
          <cell r="AH15">
            <v>10.5</v>
          </cell>
          <cell r="AI15">
            <v>2.1</v>
          </cell>
          <cell r="AJ15">
            <v>12.6</v>
          </cell>
          <cell r="AK15">
            <v>151515</v>
          </cell>
          <cell r="AL15">
            <v>1818180</v>
          </cell>
          <cell r="AM15">
            <v>28448335.187999997</v>
          </cell>
          <cell r="AO15">
            <v>1</v>
          </cell>
          <cell r="AP15">
            <v>193220.55319468767</v>
          </cell>
          <cell r="AQ15">
            <v>1.3390197726589583</v>
          </cell>
          <cell r="AR15">
            <v>10467835.270020163</v>
          </cell>
          <cell r="AT15">
            <v>1154400</v>
          </cell>
          <cell r="AU15">
            <v>1185568.7999999998</v>
          </cell>
          <cell r="AV15">
            <v>1217579.1575999998</v>
          </cell>
          <cell r="AW15">
            <v>1248018.6365399996</v>
          </cell>
          <cell r="AX15">
            <v>1279219.1024534996</v>
          </cell>
          <cell r="AY15">
            <v>1311199.580014837</v>
          </cell>
          <cell r="AZ15">
            <v>1343979.5695152078</v>
          </cell>
          <cell r="BA15">
            <v>1377579.0587530879</v>
          </cell>
          <cell r="BB15">
            <v>1412018.535221915</v>
          </cell>
          <cell r="BC15">
            <v>1447318.9986024627</v>
          </cell>
          <cell r="BE15">
            <v>5023278.3223180277</v>
          </cell>
          <cell r="BG15">
            <v>553970.5531946877</v>
          </cell>
          <cell r="BH15">
            <v>568927.75813094422</v>
          </cell>
          <cell r="BI15">
            <v>584288.80760047969</v>
          </cell>
          <cell r="BJ15">
            <v>598896.02779049159</v>
          </cell>
          <cell r="BK15">
            <v>613868.42848525383</v>
          </cell>
          <cell r="BL15">
            <v>629215.13919738517</v>
          </cell>
          <cell r="BM15">
            <v>644945.5176773197</v>
          </cell>
          <cell r="BN15">
            <v>661069.15561925259</v>
          </cell>
          <cell r="BO15">
            <v>677595.88450973388</v>
          </cell>
          <cell r="BP15">
            <v>694535.78162247711</v>
          </cell>
        </row>
        <row r="16">
          <cell r="E16" t="str">
            <v xml:space="preserve">Fausto Kinnisvara OÜTartu mnt 80p, TallinnMTA üüripind </v>
          </cell>
          <cell r="F16">
            <v>7420</v>
          </cell>
          <cell r="G16">
            <v>168</v>
          </cell>
          <cell r="H16">
            <v>7588</v>
          </cell>
          <cell r="I16">
            <v>76.693978244474835</v>
          </cell>
          <cell r="K16">
            <v>8.1806910127439831</v>
          </cell>
          <cell r="L16">
            <v>9.5867472805593545E-2</v>
          </cell>
          <cell r="M16">
            <v>0.14060562678153721</v>
          </cell>
          <cell r="N16">
            <v>0.12782329707412474</v>
          </cell>
          <cell r="O16">
            <v>0.17895261590377462</v>
          </cell>
          <cell r="P16">
            <v>0.10225863765929979</v>
          </cell>
          <cell r="Q16">
            <v>1.917349456111871E-2</v>
          </cell>
          <cell r="S16">
            <v>8.8453721575294342</v>
          </cell>
          <cell r="T16">
            <v>67118.683931333348</v>
          </cell>
          <cell r="U16">
            <v>138.40000000000003</v>
          </cell>
          <cell r="W16">
            <v>0.70302813390768604</v>
          </cell>
          <cell r="X16">
            <v>3.0677591297789935</v>
          </cell>
          <cell r="Y16">
            <v>1.3421446192783097</v>
          </cell>
          <cell r="Z16">
            <v>1.4699679163524344</v>
          </cell>
          <cell r="AA16">
            <v>0.25564659414824947</v>
          </cell>
          <cell r="AB16">
            <v>1.2782329707412474E-2</v>
          </cell>
          <cell r="AD16">
            <v>3.783569593394092</v>
          </cell>
          <cell r="AE16">
            <v>28709.72607467437</v>
          </cell>
          <cell r="AF16">
            <v>59.199999999999996</v>
          </cell>
          <cell r="AH16">
            <v>12.628941750923527</v>
          </cell>
          <cell r="AI16">
            <v>2.5257883501847056</v>
          </cell>
          <cell r="AJ16">
            <v>15.154730101108232</v>
          </cell>
          <cell r="AK16">
            <v>114994.09200720926</v>
          </cell>
          <cell r="AL16">
            <v>1379929.1040865111</v>
          </cell>
          <cell r="AM16">
            <v>21591198.720000003</v>
          </cell>
          <cell r="AO16">
            <v>1</v>
          </cell>
          <cell r="AQ16">
            <v>0</v>
          </cell>
          <cell r="AR16">
            <v>7303402.5668788636</v>
          </cell>
          <cell r="AT16">
            <v>805424.20717600011</v>
          </cell>
          <cell r="AU16">
            <v>827170.66076975199</v>
          </cell>
          <cell r="AV16">
            <v>849504.26861053519</v>
          </cell>
          <cell r="AW16">
            <v>870741.87532579852</v>
          </cell>
          <cell r="AX16">
            <v>892510.4222089434</v>
          </cell>
          <cell r="AY16">
            <v>914823.18276416697</v>
          </cell>
          <cell r="AZ16">
            <v>937693.76233327109</v>
          </cell>
          <cell r="BA16">
            <v>961136.10639160278</v>
          </cell>
          <cell r="BB16">
            <v>985164.50905139279</v>
          </cell>
          <cell r="BC16">
            <v>1009793.6217776776</v>
          </cell>
          <cell r="BE16">
            <v>3123998.7858325765</v>
          </cell>
          <cell r="BG16">
            <v>344516.71289609245</v>
          </cell>
          <cell r="BH16">
            <v>353818.66414428689</v>
          </cell>
          <cell r="BI16">
            <v>363371.76807618258</v>
          </cell>
          <cell r="BJ16">
            <v>372456.06227808713</v>
          </cell>
          <cell r="BK16">
            <v>381767.46383503929</v>
          </cell>
          <cell r="BL16">
            <v>391311.65043091524</v>
          </cell>
          <cell r="BM16">
            <v>401094.44169168809</v>
          </cell>
          <cell r="BN16">
            <v>411121.80273398024</v>
          </cell>
          <cell r="BO16">
            <v>421399.84780232969</v>
          </cell>
          <cell r="BP16">
            <v>431934.84399738791</v>
          </cell>
        </row>
        <row r="17">
          <cell r="E17" t="str">
            <v>Fausto Kinnisvara OÜTartu mnt 80p, TallinnStat üüripind</v>
          </cell>
          <cell r="F17">
            <v>4740</v>
          </cell>
          <cell r="G17">
            <v>107</v>
          </cell>
          <cell r="H17">
            <v>4847</v>
          </cell>
          <cell r="I17">
            <v>76.693978244474835</v>
          </cell>
          <cell r="K17">
            <v>8.1806910127439831</v>
          </cell>
          <cell r="L17">
            <v>9.5867472805593545E-2</v>
          </cell>
          <cell r="M17">
            <v>0.14060562678153721</v>
          </cell>
          <cell r="N17">
            <v>0.12782329707412474</v>
          </cell>
          <cell r="O17">
            <v>0.17895261590377462</v>
          </cell>
          <cell r="P17">
            <v>0.10225863765929979</v>
          </cell>
          <cell r="Q17">
            <v>1.917349456111871E-2</v>
          </cell>
          <cell r="S17">
            <v>8.8453721575294342</v>
          </cell>
          <cell r="T17">
            <v>42873.518847545165</v>
          </cell>
          <cell r="U17">
            <v>138.40000000000003</v>
          </cell>
          <cell r="W17">
            <v>0.70302813390768604</v>
          </cell>
          <cell r="X17">
            <v>3.0677591297789935</v>
          </cell>
          <cell r="Y17">
            <v>1.3421446192783097</v>
          </cell>
          <cell r="Z17">
            <v>1.4699679163524344</v>
          </cell>
          <cell r="AA17">
            <v>0.25564659414824947</v>
          </cell>
          <cell r="AB17">
            <v>1.2782329707412474E-2</v>
          </cell>
          <cell r="AD17">
            <v>3.783569593394092</v>
          </cell>
          <cell r="AE17">
            <v>18338.961819181164</v>
          </cell>
          <cell r="AF17">
            <v>59.199999999999996</v>
          </cell>
          <cell r="AH17">
            <v>12.628941750923527</v>
          </cell>
          <cell r="AI17">
            <v>2.5257883501847056</v>
          </cell>
          <cell r="AJ17">
            <v>15.154730101108232</v>
          </cell>
          <cell r="AK17">
            <v>73454.976800071599</v>
          </cell>
          <cell r="AL17">
            <v>881459.72160085919</v>
          </cell>
          <cell r="AM17">
            <v>13791847.680000003</v>
          </cell>
          <cell r="AO17">
            <v>1</v>
          </cell>
          <cell r="AQ17">
            <v>0</v>
          </cell>
          <cell r="AR17">
            <v>4665207.2010624465</v>
          </cell>
          <cell r="AT17">
            <v>514482.22617054195</v>
          </cell>
          <cell r="AU17">
            <v>528373.24627714651</v>
          </cell>
          <cell r="AV17">
            <v>542639.32392662938</v>
          </cell>
          <cell r="AW17">
            <v>556205.3070247951</v>
          </cell>
          <cell r="AX17">
            <v>570110.43970041489</v>
          </cell>
          <cell r="AY17">
            <v>584363.20069292525</v>
          </cell>
          <cell r="AZ17">
            <v>598972.28071024828</v>
          </cell>
          <cell r="BA17">
            <v>613946.58772800444</v>
          </cell>
          <cell r="BB17">
            <v>629295.25242120447</v>
          </cell>
          <cell r="BC17">
            <v>645027.63373173447</v>
          </cell>
          <cell r="BE17">
            <v>1995522.1553677518</v>
          </cell>
          <cell r="BG17">
            <v>220067.54183017398</v>
          </cell>
          <cell r="BH17">
            <v>226009.36545958868</v>
          </cell>
          <cell r="BI17">
            <v>232111.61832699756</v>
          </cell>
          <cell r="BJ17">
            <v>237914.40878517248</v>
          </cell>
          <cell r="BK17">
            <v>243862.26900480175</v>
          </cell>
          <cell r="BL17">
            <v>249958.82572992178</v>
          </cell>
          <cell r="BM17">
            <v>256207.79637316981</v>
          </cell>
          <cell r="BN17">
            <v>262612.99128249905</v>
          </cell>
          <cell r="BO17">
            <v>269178.31606456148</v>
          </cell>
          <cell r="BP17">
            <v>275907.7739661755</v>
          </cell>
        </row>
        <row r="18">
          <cell r="E18" t="str">
            <v>Fausto Kinnisvara OÜTartu mnt 80p, TallinnKoondpakkumine</v>
          </cell>
          <cell r="F18">
            <v>12160</v>
          </cell>
          <cell r="G18">
            <v>275</v>
          </cell>
          <cell r="H18">
            <v>12435</v>
          </cell>
          <cell r="I18">
            <v>76.693978244474835</v>
          </cell>
          <cell r="K18">
            <v>8.1806910127439831</v>
          </cell>
          <cell r="L18">
            <v>9.5867472805593545E-2</v>
          </cell>
          <cell r="M18">
            <v>0.14060562678153721</v>
          </cell>
          <cell r="N18">
            <v>0.12782329707412474</v>
          </cell>
          <cell r="O18">
            <v>0.17895261590377462</v>
          </cell>
          <cell r="P18">
            <v>0.10225863765929979</v>
          </cell>
          <cell r="Q18">
            <v>1.917349456111871E-2</v>
          </cell>
          <cell r="S18">
            <v>8.8453721575294342</v>
          </cell>
          <cell r="T18">
            <v>109992.20277887852</v>
          </cell>
          <cell r="U18">
            <v>138.40000000000003</v>
          </cell>
          <cell r="W18">
            <v>0.70302813390768604</v>
          </cell>
          <cell r="X18">
            <v>3.0677591297789935</v>
          </cell>
          <cell r="Y18">
            <v>1.3421446192783097</v>
          </cell>
          <cell r="Z18">
            <v>1.4699679163524344</v>
          </cell>
          <cell r="AA18">
            <v>0.25564659414824947</v>
          </cell>
          <cell r="AB18">
            <v>1.2782329707412474E-2</v>
          </cell>
          <cell r="AD18">
            <v>3.783569593394092</v>
          </cell>
          <cell r="AE18">
            <v>47048.687893855531</v>
          </cell>
          <cell r="AF18">
            <v>59.199999999999996</v>
          </cell>
          <cell r="AH18">
            <v>12.628941750923527</v>
          </cell>
          <cell r="AI18">
            <v>2.5257883501847056</v>
          </cell>
          <cell r="AJ18">
            <v>15.154730101108232</v>
          </cell>
          <cell r="AK18">
            <v>188449.06880728086</v>
          </cell>
          <cell r="AL18">
            <v>2261388.8256873703</v>
          </cell>
          <cell r="AM18">
            <v>35383046.400000006</v>
          </cell>
          <cell r="AO18">
            <v>1</v>
          </cell>
          <cell r="AQ18">
            <v>0</v>
          </cell>
          <cell r="AR18">
            <v>11968609.767941311</v>
          </cell>
          <cell r="AT18">
            <v>1319906.4333465423</v>
          </cell>
          <cell r="AU18">
            <v>1355543.9070468987</v>
          </cell>
          <cell r="AV18">
            <v>1392143.5925371649</v>
          </cell>
          <cell r="AW18">
            <v>1426947.1823505939</v>
          </cell>
          <cell r="AX18">
            <v>1462620.8619093585</v>
          </cell>
          <cell r="AY18">
            <v>1499186.3834570923</v>
          </cell>
          <cell r="AZ18">
            <v>1536666.0430435196</v>
          </cell>
          <cell r="BA18">
            <v>1575082.6941196076</v>
          </cell>
          <cell r="BB18">
            <v>1614459.7614725977</v>
          </cell>
          <cell r="BC18">
            <v>1654821.2555094126</v>
          </cell>
          <cell r="BE18">
            <v>5119520.9412003262</v>
          </cell>
          <cell r="BG18">
            <v>564584.25472626637</v>
          </cell>
          <cell r="BH18">
            <v>579828.02960387548</v>
          </cell>
          <cell r="BI18">
            <v>595483.38640318008</v>
          </cell>
          <cell r="BJ18">
            <v>610370.47106325952</v>
          </cell>
          <cell r="BK18">
            <v>625629.73283984093</v>
          </cell>
          <cell r="BL18">
            <v>641270.47616083687</v>
          </cell>
          <cell r="BM18">
            <v>657302.23806485778</v>
          </cell>
          <cell r="BN18">
            <v>673734.79401647917</v>
          </cell>
          <cell r="BO18">
            <v>690578.16386689106</v>
          </cell>
          <cell r="BP18">
            <v>707842.6179635633</v>
          </cell>
        </row>
        <row r="19">
          <cell r="E19" t="str">
            <v xml:space="preserve">BC 25 OÜVäike-Paala 1, TallinnMTA üüripind </v>
          </cell>
          <cell r="F19">
            <v>7430</v>
          </cell>
          <cell r="H19">
            <v>7430</v>
          </cell>
          <cell r="I19">
            <v>63.911648537062369</v>
          </cell>
          <cell r="K19">
            <v>11.440185088134164</v>
          </cell>
          <cell r="L19">
            <v>0.10289775414467042</v>
          </cell>
          <cell r="M19">
            <v>0.14060562678153721</v>
          </cell>
          <cell r="N19">
            <v>0.79889560671327964</v>
          </cell>
          <cell r="O19">
            <v>0.31955824268531186</v>
          </cell>
          <cell r="P19">
            <v>0</v>
          </cell>
          <cell r="Q19">
            <v>6.3911648537062372E-3</v>
          </cell>
          <cell r="R19">
            <v>0</v>
          </cell>
          <cell r="S19">
            <v>12.808533483312672</v>
          </cell>
          <cell r="T19">
            <v>95167.403781013156</v>
          </cell>
          <cell r="U19">
            <v>200.41000000000005</v>
          </cell>
          <cell r="W19">
            <v>6.3911648537062368E-2</v>
          </cell>
          <cell r="X19">
            <v>1.23988598161901</v>
          </cell>
          <cell r="Y19">
            <v>0.47933736402796778</v>
          </cell>
          <cell r="Z19">
            <v>0.69663696905397987</v>
          </cell>
          <cell r="AA19">
            <v>6.3911648537062368E-2</v>
          </cell>
          <cell r="AB19">
            <v>0.29399358327048686</v>
          </cell>
          <cell r="AC19">
            <v>0</v>
          </cell>
          <cell r="AD19">
            <v>1.5977912134265591</v>
          </cell>
          <cell r="AE19">
            <v>11871.588715759333</v>
          </cell>
          <cell r="AF19">
            <v>24.999999999999996</v>
          </cell>
          <cell r="AH19">
            <v>14.406324696739231</v>
          </cell>
          <cell r="AI19">
            <v>2.8812649393478464</v>
          </cell>
          <cell r="AJ19">
            <v>17.287589636087077</v>
          </cell>
          <cell r="AK19">
            <v>128446.79099612698</v>
          </cell>
          <cell r="AL19">
            <v>1541361.4919535238</v>
          </cell>
          <cell r="AM19">
            <v>24117066.720000006</v>
          </cell>
          <cell r="AO19">
            <v>0.6</v>
          </cell>
          <cell r="AQ19">
            <v>0</v>
          </cell>
          <cell r="AR19">
            <v>9910769.4540478941</v>
          </cell>
          <cell r="AT19">
            <v>1142008.8453721579</v>
          </cell>
          <cell r="AU19">
            <v>1160509.3886671867</v>
          </cell>
          <cell r="AV19">
            <v>1179309.6407635952</v>
          </cell>
          <cell r="AW19">
            <v>1196999.2853750491</v>
          </cell>
          <cell r="AX19">
            <v>1214954.2746556748</v>
          </cell>
          <cell r="AY19">
            <v>1233178.5887755097</v>
          </cell>
          <cell r="AZ19">
            <v>1251676.2676071422</v>
          </cell>
          <cell r="BA19">
            <v>1270451.4116212493</v>
          </cell>
          <cell r="BB19">
            <v>1289508.1827955679</v>
          </cell>
          <cell r="BC19">
            <v>1308850.8055375014</v>
          </cell>
          <cell r="BE19">
            <v>1291786.2273388656</v>
          </cell>
          <cell r="BG19">
            <v>142459.06458911201</v>
          </cell>
          <cell r="BH19">
            <v>146305.45933301802</v>
          </cell>
          <cell r="BI19">
            <v>150255.7067350095</v>
          </cell>
          <cell r="BJ19">
            <v>154012.09940338472</v>
          </cell>
          <cell r="BK19">
            <v>157862.40188846932</v>
          </cell>
          <cell r="BL19">
            <v>161808.96193568103</v>
          </cell>
          <cell r="BM19">
            <v>165854.18598407303</v>
          </cell>
          <cell r="BN19">
            <v>170000.54063367486</v>
          </cell>
          <cell r="BO19">
            <v>174250.55414951671</v>
          </cell>
          <cell r="BP19">
            <v>178606.81800325462</v>
          </cell>
        </row>
        <row r="20">
          <cell r="E20" t="str">
            <v>BC 25 OÜVäike-Paala 1, TallinnStat üüripind</v>
          </cell>
          <cell r="F20">
            <v>4918</v>
          </cell>
          <cell r="H20">
            <v>4918</v>
          </cell>
          <cell r="I20">
            <v>63.911648537062369</v>
          </cell>
          <cell r="K20">
            <v>11.440185088134164</v>
          </cell>
          <cell r="L20">
            <v>0.10289775414467042</v>
          </cell>
          <cell r="M20">
            <v>0.14060562678153721</v>
          </cell>
          <cell r="N20">
            <v>0.79889560671327964</v>
          </cell>
          <cell r="O20">
            <v>0.31955824268531186</v>
          </cell>
          <cell r="P20">
            <v>0</v>
          </cell>
          <cell r="Q20">
            <v>6.3911648537062372E-3</v>
          </cell>
          <cell r="R20">
            <v>0</v>
          </cell>
          <cell r="S20">
            <v>12.808533483312672</v>
          </cell>
          <cell r="T20">
            <v>62992.367670931722</v>
          </cell>
          <cell r="U20">
            <v>200.41000000000005</v>
          </cell>
          <cell r="W20">
            <v>6.3911648537062368E-2</v>
          </cell>
          <cell r="X20">
            <v>1.23988598161901</v>
          </cell>
          <cell r="Y20">
            <v>0.47933736402796778</v>
          </cell>
          <cell r="Z20">
            <v>0.69663696905397987</v>
          </cell>
          <cell r="AA20">
            <v>6.3911648537062368E-2</v>
          </cell>
          <cell r="AB20">
            <v>0.29399358327048686</v>
          </cell>
          <cell r="AC20">
            <v>0</v>
          </cell>
          <cell r="AD20">
            <v>1.5977912134265591</v>
          </cell>
          <cell r="AE20">
            <v>7857.9371876318173</v>
          </cell>
          <cell r="AF20">
            <v>24.999999999999996</v>
          </cell>
          <cell r="AH20">
            <v>14.406324696739231</v>
          </cell>
          <cell r="AI20">
            <v>2.8812649393478464</v>
          </cell>
          <cell r="AJ20">
            <v>17.287589636087077</v>
          </cell>
          <cell r="AK20">
            <v>85020.365830276249</v>
          </cell>
          <cell r="AL20">
            <v>1020244.389963315</v>
          </cell>
          <cell r="AM20">
            <v>15963355.872000003</v>
          </cell>
          <cell r="AO20">
            <v>0.6</v>
          </cell>
          <cell r="AQ20">
            <v>0</v>
          </cell>
          <cell r="AR20">
            <v>6560049.0141329141</v>
          </cell>
          <cell r="AT20">
            <v>755908.41205118061</v>
          </cell>
          <cell r="AU20">
            <v>768154.12832640973</v>
          </cell>
          <cell r="AV20">
            <v>780598.22520529758</v>
          </cell>
          <cell r="AW20">
            <v>792307.19858337694</v>
          </cell>
          <cell r="AX20">
            <v>804191.80656212755</v>
          </cell>
          <cell r="AY20">
            <v>816254.68366055936</v>
          </cell>
          <cell r="AZ20">
            <v>828498.50391546765</v>
          </cell>
          <cell r="BA20">
            <v>840925.98147419957</v>
          </cell>
          <cell r="BB20">
            <v>853539.87119631248</v>
          </cell>
          <cell r="BC20">
            <v>866342.96926425712</v>
          </cell>
          <cell r="BE20">
            <v>855047.73432739475</v>
          </cell>
          <cell r="BG20">
            <v>94295.246251581804</v>
          </cell>
          <cell r="BH20">
            <v>96841.217900374511</v>
          </cell>
          <cell r="BI20">
            <v>99455.930783684613</v>
          </cell>
          <cell r="BJ20">
            <v>101942.32905327671</v>
          </cell>
          <cell r="BK20">
            <v>104490.88727960862</v>
          </cell>
          <cell r="BL20">
            <v>107103.15946159883</v>
          </cell>
          <cell r="BM20">
            <v>109780.73844813879</v>
          </cell>
          <cell r="BN20">
            <v>112525.25690934225</v>
          </cell>
          <cell r="BO20">
            <v>115338.3883320758</v>
          </cell>
          <cell r="BP20">
            <v>118221.84804037769</v>
          </cell>
        </row>
        <row r="21">
          <cell r="E21" t="str">
            <v>BC 25 OÜVäike-Paala 1, TallinnKoondpakkumine</v>
          </cell>
          <cell r="F21">
            <v>12348</v>
          </cell>
          <cell r="H21">
            <v>12348</v>
          </cell>
          <cell r="I21">
            <v>63.911648537062369</v>
          </cell>
          <cell r="K21">
            <v>11.440185088134164</v>
          </cell>
          <cell r="L21">
            <v>0.10289775414467042</v>
          </cell>
          <cell r="M21">
            <v>0.14060562678153721</v>
          </cell>
          <cell r="N21">
            <v>0.79889560671327964</v>
          </cell>
          <cell r="O21">
            <v>0.31955824268531186</v>
          </cell>
          <cell r="P21">
            <v>0</v>
          </cell>
          <cell r="Q21">
            <v>6.3911648537062372E-3</v>
          </cell>
          <cell r="R21">
            <v>0</v>
          </cell>
          <cell r="S21">
            <v>12.808533483312672</v>
          </cell>
          <cell r="T21">
            <v>158159.77145194486</v>
          </cell>
          <cell r="U21">
            <v>200.41000000000005</v>
          </cell>
          <cell r="W21">
            <v>6.3911648537062368E-2</v>
          </cell>
          <cell r="X21">
            <v>1.23988598161901</v>
          </cell>
          <cell r="Y21">
            <v>0.47933736402796778</v>
          </cell>
          <cell r="Z21">
            <v>0.69663696905397987</v>
          </cell>
          <cell r="AA21">
            <v>6.3911648537062368E-2</v>
          </cell>
          <cell r="AB21">
            <v>0.29399358327048686</v>
          </cell>
          <cell r="AC21">
            <v>0</v>
          </cell>
          <cell r="AD21">
            <v>1.5977912134265591</v>
          </cell>
          <cell r="AE21">
            <v>19729.52590339115</v>
          </cell>
          <cell r="AF21">
            <v>24.999999999999996</v>
          </cell>
          <cell r="AH21">
            <v>14.406324696739231</v>
          </cell>
          <cell r="AI21">
            <v>2.8812649393478464</v>
          </cell>
          <cell r="AJ21">
            <v>17.287589636087077</v>
          </cell>
          <cell r="AK21">
            <v>213467.15682640322</v>
          </cell>
          <cell r="AL21">
            <v>2561605.8819168387</v>
          </cell>
          <cell r="AM21">
            <v>40080422.592000008</v>
          </cell>
          <cell r="AO21">
            <v>0.6</v>
          </cell>
          <cell r="AQ21">
            <v>0</v>
          </cell>
          <cell r="AR21">
            <v>16470818.468180809</v>
          </cell>
          <cell r="AT21">
            <v>1897917.2574233385</v>
          </cell>
          <cell r="AU21">
            <v>1928663.5169935965</v>
          </cell>
          <cell r="AV21">
            <v>1959907.8659688926</v>
          </cell>
          <cell r="AW21">
            <v>1989306.4839584257</v>
          </cell>
          <cell r="AX21">
            <v>2019146.0812178019</v>
          </cell>
          <cell r="AY21">
            <v>2049433.2724360686</v>
          </cell>
          <cell r="AZ21">
            <v>2080174.7715226095</v>
          </cell>
          <cell r="BA21">
            <v>2111377.3930954486</v>
          </cell>
          <cell r="BB21">
            <v>2143048.0539918803</v>
          </cell>
          <cell r="BC21">
            <v>2175193.7748017581</v>
          </cell>
          <cell r="BE21">
            <v>2146833.9616662604</v>
          </cell>
          <cell r="BG21">
            <v>236754.3108406938</v>
          </cell>
          <cell r="BH21">
            <v>243146.67723339252</v>
          </cell>
          <cell r="BI21">
            <v>249711.6375186941</v>
          </cell>
          <cell r="BJ21">
            <v>255954.42845666144</v>
          </cell>
          <cell r="BK21">
            <v>262353.28916807793</v>
          </cell>
          <cell r="BL21">
            <v>268912.12139727984</v>
          </cell>
          <cell r="BM21">
            <v>275634.92443221179</v>
          </cell>
          <cell r="BN21">
            <v>282525.79754301708</v>
          </cell>
          <cell r="BO21">
            <v>289588.94248159247</v>
          </cell>
          <cell r="BP21">
            <v>296828.66604363226</v>
          </cell>
        </row>
        <row r="22">
          <cell r="E22" t="str">
            <v>FB Baltic Holding OÜLiimi tn 4, TallinnKoondpakkumine</v>
          </cell>
          <cell r="F22">
            <v>12418</v>
          </cell>
          <cell r="G22">
            <v>260</v>
          </cell>
          <cell r="H22">
            <v>12678</v>
          </cell>
          <cell r="I22">
            <v>25.64</v>
          </cell>
          <cell r="K22">
            <v>8.89</v>
          </cell>
          <cell r="L22">
            <v>0.08</v>
          </cell>
          <cell r="M22">
            <v>0.14000000000000001</v>
          </cell>
          <cell r="N22">
            <v>0.76</v>
          </cell>
          <cell r="O22">
            <v>0.02</v>
          </cell>
          <cell r="P22">
            <v>0.05</v>
          </cell>
          <cell r="Q22">
            <v>0.03</v>
          </cell>
          <cell r="R22">
            <v>-5.9993689856447929E-3</v>
          </cell>
          <cell r="S22">
            <v>9.9640006310143558</v>
          </cell>
          <cell r="T22">
            <v>126323.6</v>
          </cell>
          <cell r="U22">
            <v>155.90273227322922</v>
          </cell>
          <cell r="W22">
            <v>0.82</v>
          </cell>
          <cell r="X22">
            <v>4.6800000000000006</v>
          </cell>
          <cell r="Y22">
            <v>3.5</v>
          </cell>
          <cell r="Z22">
            <v>1.1100000000000001</v>
          </cell>
          <cell r="AA22">
            <v>7.0000000000000007E-2</v>
          </cell>
          <cell r="AB22">
            <v>0.03</v>
          </cell>
          <cell r="AC22">
            <v>-8.333333333334636E-3</v>
          </cell>
          <cell r="AD22">
            <v>5.5216666666666665</v>
          </cell>
          <cell r="AE22">
            <v>70003.69</v>
          </cell>
          <cell r="AF22">
            <v>86.395309666666662</v>
          </cell>
          <cell r="AH22">
            <v>15.485667297681022</v>
          </cell>
          <cell r="AI22">
            <v>3.0971334595362046</v>
          </cell>
          <cell r="AJ22">
            <v>18.582800757217228</v>
          </cell>
          <cell r="AK22">
            <v>235592.74800000002</v>
          </cell>
          <cell r="AL22">
            <v>2827112.9760000003</v>
          </cell>
          <cell r="AM22">
            <v>44234705.890281603</v>
          </cell>
          <cell r="AO22">
            <v>1</v>
          </cell>
          <cell r="AQ22">
            <v>0</v>
          </cell>
          <cell r="AR22">
            <v>13745682.281870259</v>
          </cell>
          <cell r="AT22">
            <v>1515883.2000000002</v>
          </cell>
          <cell r="AU22">
            <v>1556812.0464000001</v>
          </cell>
          <cell r="AV22">
            <v>1598845.9716528</v>
          </cell>
          <cell r="AW22">
            <v>1638817.1209441198</v>
          </cell>
          <cell r="AX22">
            <v>1679787.5489677226</v>
          </cell>
          <cell r="AY22">
            <v>1721782.2376919156</v>
          </cell>
          <cell r="AZ22">
            <v>1764826.7936342133</v>
          </cell>
          <cell r="BA22">
            <v>1808947.4634750686</v>
          </cell>
          <cell r="BB22">
            <v>1854171.1500619452</v>
          </cell>
          <cell r="BC22">
            <v>1900525.4288134936</v>
          </cell>
          <cell r="BE22">
            <v>7617329.4720744044</v>
          </cell>
          <cell r="BG22">
            <v>840044.28</v>
          </cell>
          <cell r="BH22">
            <v>862725.47555999993</v>
          </cell>
          <cell r="BI22">
            <v>886019.06340011989</v>
          </cell>
          <cell r="BJ22">
            <v>908169.53998512286</v>
          </cell>
          <cell r="BK22">
            <v>930873.77848475089</v>
          </cell>
          <cell r="BL22">
            <v>954145.62294686958</v>
          </cell>
          <cell r="BM22">
            <v>977999.26352054125</v>
          </cell>
          <cell r="BN22">
            <v>1002449.2451085547</v>
          </cell>
          <cell r="BO22">
            <v>1027510.4762362685</v>
          </cell>
          <cell r="BP22">
            <v>1053198.2381421751</v>
          </cell>
        </row>
        <row r="23">
          <cell r="E23" t="str">
            <v>Kaamos Kinnisvara OÜ / Kaamos Ehitus OÜ / Vindor Holding OÜTatari 51, TallinnStat üüripind</v>
          </cell>
          <cell r="F23">
            <v>4626</v>
          </cell>
          <cell r="G23">
            <v>0</v>
          </cell>
          <cell r="H23">
            <v>4626</v>
          </cell>
          <cell r="I23">
            <v>25</v>
          </cell>
          <cell r="K23">
            <v>5.3589917298326792</v>
          </cell>
          <cell r="L23">
            <v>0.114</v>
          </cell>
          <cell r="M23">
            <v>0.20800000000000002</v>
          </cell>
          <cell r="N23">
            <v>0.35</v>
          </cell>
          <cell r="O23">
            <v>0.33250000000000002</v>
          </cell>
          <cell r="P23">
            <v>1.981514388351252</v>
          </cell>
          <cell r="Q23">
            <v>1.4999999999999999E-2</v>
          </cell>
          <cell r="S23">
            <v>8.3600061181839322</v>
          </cell>
          <cell r="T23">
            <v>38673.388302718871</v>
          </cell>
          <cell r="U23">
            <v>130.8056717287767</v>
          </cell>
          <cell r="W23">
            <v>0.65</v>
          </cell>
          <cell r="X23">
            <v>2.02</v>
          </cell>
          <cell r="Y23">
            <v>1.4</v>
          </cell>
          <cell r="Z23">
            <v>0.45</v>
          </cell>
          <cell r="AA23">
            <v>0.17</v>
          </cell>
          <cell r="AB23">
            <v>1.4999999999999999E-2</v>
          </cell>
          <cell r="AD23">
            <v>2.6850000000000001</v>
          </cell>
          <cell r="AE23">
            <v>12420.81</v>
          </cell>
          <cell r="AF23">
            <v>42.011120999999996</v>
          </cell>
          <cell r="AH23">
            <v>11.045006118183933</v>
          </cell>
          <cell r="AI23">
            <v>2.2090012236367866</v>
          </cell>
          <cell r="AJ23">
            <v>13.254007341820719</v>
          </cell>
          <cell r="AK23">
            <v>61313.037963262643</v>
          </cell>
          <cell r="AL23">
            <v>735756.45555915171</v>
          </cell>
          <cell r="AM23">
            <v>11512086.957551822</v>
          </cell>
          <cell r="AO23">
            <v>1</v>
          </cell>
          <cell r="AQ23">
            <v>0</v>
          </cell>
          <cell r="AR23">
            <v>4208177.3189852992</v>
          </cell>
          <cell r="AT23">
            <v>464080.65963262646</v>
          </cell>
          <cell r="AU23">
            <v>476610.83744270733</v>
          </cell>
          <cell r="AV23">
            <v>489479.33005366038</v>
          </cell>
          <cell r="AW23">
            <v>501716.31330500182</v>
          </cell>
          <cell r="AX23">
            <v>514259.2211376268</v>
          </cell>
          <cell r="AY23">
            <v>527115.70166606747</v>
          </cell>
          <cell r="AZ23">
            <v>540293.59420771908</v>
          </cell>
          <cell r="BA23">
            <v>553800.93406291201</v>
          </cell>
          <cell r="BB23">
            <v>567645.95741448482</v>
          </cell>
          <cell r="BC23">
            <v>581837.10634984693</v>
          </cell>
          <cell r="BE23">
            <v>1351548.7837860617</v>
          </cell>
          <cell r="BG23">
            <v>149049.72</v>
          </cell>
          <cell r="BH23">
            <v>153074.06243999998</v>
          </cell>
          <cell r="BI23">
            <v>157207.06212587998</v>
          </cell>
          <cell r="BJ23">
            <v>161137.23867902695</v>
          </cell>
          <cell r="BK23">
            <v>165165.66964600261</v>
          </cell>
          <cell r="BL23">
            <v>169294.81138715267</v>
          </cell>
          <cell r="BM23">
            <v>173527.18167183147</v>
          </cell>
          <cell r="BN23">
            <v>177865.36121362724</v>
          </cell>
          <cell r="BO23">
            <v>182311.99524396792</v>
          </cell>
          <cell r="BP23">
            <v>186869.79512506709</v>
          </cell>
        </row>
        <row r="24">
          <cell r="E24" t="str">
            <v>Kawe Group AS / Ühiselamu Projekt OÜPärnu mnt 156/Vaari 1, TallinnKoondpakkumine</v>
          </cell>
          <cell r="F24">
            <v>12114</v>
          </cell>
          <cell r="H24">
            <v>12114</v>
          </cell>
          <cell r="I24">
            <v>32</v>
          </cell>
          <cell r="K24">
            <v>10.5</v>
          </cell>
          <cell r="L24">
            <v>1.2</v>
          </cell>
          <cell r="S24">
            <v>11.7</v>
          </cell>
          <cell r="T24">
            <v>141733.79999999999</v>
          </cell>
          <cell r="U24">
            <v>183.06521999999998</v>
          </cell>
          <cell r="X24">
            <v>0</v>
          </cell>
          <cell r="AB24">
            <v>0.05</v>
          </cell>
          <cell r="AD24">
            <v>0.05</v>
          </cell>
          <cell r="AE24">
            <v>605.70000000000005</v>
          </cell>
          <cell r="AF24">
            <v>0.78232999999999997</v>
          </cell>
          <cell r="AH24">
            <v>11.75</v>
          </cell>
          <cell r="AI24">
            <v>2.35</v>
          </cell>
          <cell r="AJ24">
            <v>14.1</v>
          </cell>
          <cell r="AK24">
            <v>170807.4</v>
          </cell>
          <cell r="AL24">
            <v>2049688.7999999998</v>
          </cell>
          <cell r="AM24">
            <v>32070660.778079994</v>
          </cell>
          <cell r="AO24">
            <v>1</v>
          </cell>
          <cell r="AP24">
            <v>827143.91999999993</v>
          </cell>
          <cell r="AQ24">
            <v>5.6899999999999986</v>
          </cell>
          <cell r="AR24">
            <v>15422516.326340785</v>
          </cell>
          <cell r="AT24">
            <v>1700805.5999999999</v>
          </cell>
          <cell r="AU24">
            <v>1746727.3511999997</v>
          </cell>
          <cell r="AV24">
            <v>1793888.9896823994</v>
          </cell>
          <cell r="AW24">
            <v>1838736.2144244593</v>
          </cell>
          <cell r="AX24">
            <v>1884704.6197850707</v>
          </cell>
          <cell r="AY24">
            <v>1931822.2352796972</v>
          </cell>
          <cell r="AZ24">
            <v>1980117.7911616894</v>
          </cell>
          <cell r="BA24">
            <v>2029620.7359407316</v>
          </cell>
          <cell r="BB24">
            <v>2080361.2543392498</v>
          </cell>
          <cell r="BC24">
            <v>2132370.2856977307</v>
          </cell>
          <cell r="BE24">
            <v>7566260.1464270186</v>
          </cell>
          <cell r="BG24">
            <v>834412.32</v>
          </cell>
          <cell r="BH24">
            <v>856941.45263999992</v>
          </cell>
          <cell r="BI24">
            <v>880078.87186127983</v>
          </cell>
          <cell r="BJ24">
            <v>902080.84365781175</v>
          </cell>
          <cell r="BK24">
            <v>924632.86474925699</v>
          </cell>
          <cell r="BL24">
            <v>947748.68636798835</v>
          </cell>
          <cell r="BM24">
            <v>971442.403527188</v>
          </cell>
          <cell r="BN24">
            <v>995728.46361536765</v>
          </cell>
          <cell r="BO24">
            <v>1020621.6752057518</v>
          </cell>
          <cell r="BP24">
            <v>1046137.2170858955</v>
          </cell>
        </row>
        <row r="25">
          <cell r="E25" t="str">
            <v>Kawe Group AS / Ühiselamu Projekt OÜPärnu mnt 156/Vaari 1, TallinnStat üüripind</v>
          </cell>
          <cell r="F25">
            <v>4733</v>
          </cell>
          <cell r="H25">
            <v>4733</v>
          </cell>
          <cell r="I25">
            <v>32</v>
          </cell>
          <cell r="K25">
            <v>12.6</v>
          </cell>
          <cell r="L25">
            <v>1.2</v>
          </cell>
          <cell r="S25">
            <v>13.799999999999999</v>
          </cell>
          <cell r="T25">
            <v>65315.399999999994</v>
          </cell>
          <cell r="U25">
            <v>215.92307999999997</v>
          </cell>
          <cell r="X25">
            <v>0</v>
          </cell>
          <cell r="AB25">
            <v>0.05</v>
          </cell>
          <cell r="AD25">
            <v>0.05</v>
          </cell>
          <cell r="AE25">
            <v>236.65</v>
          </cell>
          <cell r="AF25">
            <v>0.78232999999999997</v>
          </cell>
          <cell r="AH25">
            <v>13.85</v>
          </cell>
          <cell r="AI25">
            <v>2.77</v>
          </cell>
          <cell r="AJ25">
            <v>16.62</v>
          </cell>
          <cell r="AK25">
            <v>78662.460000000006</v>
          </cell>
          <cell r="AL25">
            <v>943949.52</v>
          </cell>
          <cell r="AM25">
            <v>14769600.559632</v>
          </cell>
          <cell r="AO25">
            <v>1</v>
          </cell>
          <cell r="AP25">
            <v>267899.66743803769</v>
          </cell>
          <cell r="AQ25">
            <v>4.7168756151496174</v>
          </cell>
          <cell r="AR25">
            <v>7107181.3700153315</v>
          </cell>
          <cell r="AT25">
            <v>783784.79999999993</v>
          </cell>
          <cell r="AU25">
            <v>804946.98959999986</v>
          </cell>
          <cell r="AV25">
            <v>826680.55831919983</v>
          </cell>
          <cell r="AW25">
            <v>847347.5722771798</v>
          </cell>
          <cell r="AX25">
            <v>868531.26158410928</v>
          </cell>
          <cell r="AY25">
            <v>890244.54312371195</v>
          </cell>
          <cell r="AZ25">
            <v>912500.65670180472</v>
          </cell>
          <cell r="BA25">
            <v>935313.17311934975</v>
          </cell>
          <cell r="BB25">
            <v>958696.00244733342</v>
          </cell>
          <cell r="BC25">
            <v>982663.40250851668</v>
          </cell>
          <cell r="BE25">
            <v>2455003.5916791111</v>
          </cell>
          <cell r="BG25">
            <v>270739.46743803768</v>
          </cell>
          <cell r="BH25">
            <v>278049.43305886467</v>
          </cell>
          <cell r="BI25">
            <v>285556.76775145397</v>
          </cell>
          <cell r="BJ25">
            <v>292695.6869452403</v>
          </cell>
          <cell r="BK25">
            <v>300013.0791188713</v>
          </cell>
          <cell r="BL25">
            <v>307513.40609684307</v>
          </cell>
          <cell r="BM25">
            <v>315201.2412492641</v>
          </cell>
          <cell r="BN25">
            <v>323081.27228049567</v>
          </cell>
          <cell r="BO25">
            <v>331158.30408750806</v>
          </cell>
          <cell r="BP25">
            <v>339437.26168969576</v>
          </cell>
        </row>
        <row r="26">
          <cell r="E26" t="str">
            <v>Ambler Properties OÜEndla 15/Lõkke 2, TallinnStat üüripind</v>
          </cell>
          <cell r="F26">
            <v>4879</v>
          </cell>
          <cell r="G26">
            <v>0</v>
          </cell>
          <cell r="H26">
            <v>4879</v>
          </cell>
          <cell r="I26">
            <v>20</v>
          </cell>
          <cell r="K26">
            <v>5</v>
          </cell>
          <cell r="L26">
            <v>1</v>
          </cell>
          <cell r="M26">
            <v>1</v>
          </cell>
          <cell r="N26">
            <v>0.5</v>
          </cell>
          <cell r="O26">
            <v>0.5</v>
          </cell>
          <cell r="P26">
            <v>0.5</v>
          </cell>
          <cell r="Q26">
            <v>0.5</v>
          </cell>
          <cell r="S26">
            <v>9</v>
          </cell>
          <cell r="T26">
            <v>43911</v>
          </cell>
          <cell r="U26">
            <v>140.8194</v>
          </cell>
          <cell r="W26">
            <v>0.7</v>
          </cell>
          <cell r="X26">
            <v>1.3</v>
          </cell>
          <cell r="Y26">
            <v>0.6</v>
          </cell>
          <cell r="Z26">
            <v>0.5</v>
          </cell>
          <cell r="AA26">
            <v>0.2</v>
          </cell>
          <cell r="AB26">
            <v>2</v>
          </cell>
          <cell r="AD26">
            <v>4</v>
          </cell>
          <cell r="AE26">
            <v>19516</v>
          </cell>
          <cell r="AF26">
            <v>62.586399999999998</v>
          </cell>
          <cell r="AH26">
            <v>13</v>
          </cell>
          <cell r="AI26">
            <v>2.6</v>
          </cell>
          <cell r="AJ26">
            <v>15.6</v>
          </cell>
          <cell r="AK26">
            <v>76112.399999999994</v>
          </cell>
          <cell r="AL26">
            <v>913348.79999999993</v>
          </cell>
          <cell r="AM26">
            <v>14290803.334079998</v>
          </cell>
          <cell r="AO26">
            <v>1</v>
          </cell>
          <cell r="AQ26">
            <v>0</v>
          </cell>
          <cell r="AR26">
            <v>4778098.9037614902</v>
          </cell>
          <cell r="AT26">
            <v>526932</v>
          </cell>
          <cell r="AU26">
            <v>541159.16399999999</v>
          </cell>
          <cell r="AV26">
            <v>555770.46142799989</v>
          </cell>
          <cell r="AW26">
            <v>569664.72296369984</v>
          </cell>
          <cell r="AX26">
            <v>583906.34103779227</v>
          </cell>
          <cell r="AY26">
            <v>598503.99956373707</v>
          </cell>
          <cell r="AZ26">
            <v>613466.59955283045</v>
          </cell>
          <cell r="BA26">
            <v>628803.26454165112</v>
          </cell>
          <cell r="BB26">
            <v>644523.34615519235</v>
          </cell>
          <cell r="BC26">
            <v>660636.42980907205</v>
          </cell>
          <cell r="BE26">
            <v>2123599.5127828843</v>
          </cell>
          <cell r="BG26">
            <v>234192</v>
          </cell>
          <cell r="BH26">
            <v>240515.18399999998</v>
          </cell>
          <cell r="BI26">
            <v>247009.09396799997</v>
          </cell>
          <cell r="BJ26">
            <v>253184.32131719994</v>
          </cell>
          <cell r="BK26">
            <v>259513.92935012991</v>
          </cell>
          <cell r="BL26">
            <v>266001.77758388314</v>
          </cell>
          <cell r="BM26">
            <v>272651.8220234802</v>
          </cell>
          <cell r="BN26">
            <v>279468.1175740672</v>
          </cell>
          <cell r="BO26">
            <v>286454.82051341888</v>
          </cell>
          <cell r="BP26">
            <v>293616.19102625432</v>
          </cell>
        </row>
        <row r="27">
          <cell r="E27" t="str">
            <v>ViaCerta OÜTartu mnt 83, TallinnStat üüripind</v>
          </cell>
          <cell r="F27">
            <v>4634.8999999999996</v>
          </cell>
          <cell r="H27">
            <v>4634.8999999999996</v>
          </cell>
          <cell r="I27">
            <v>25.108147639560215</v>
          </cell>
          <cell r="K27">
            <v>11.184538493985915</v>
          </cell>
          <cell r="L27">
            <v>0.12782329707412474</v>
          </cell>
          <cell r="M27">
            <v>0.38346989122237418</v>
          </cell>
          <cell r="N27">
            <v>0.31955824268531186</v>
          </cell>
          <cell r="O27">
            <v>6.3911648537062368E-2</v>
          </cell>
          <cell r="P27">
            <v>6.3911648537062368E-2</v>
          </cell>
          <cell r="Q27">
            <v>1.2782329707412474E-2</v>
          </cell>
          <cell r="S27">
            <v>12.155995551749266</v>
          </cell>
          <cell r="T27">
            <v>56341.823782802669</v>
          </cell>
          <cell r="U27">
            <v>190.20000000000005</v>
          </cell>
          <cell r="W27">
            <v>0.7349839581762172</v>
          </cell>
          <cell r="X27">
            <v>2.2369076987971828</v>
          </cell>
          <cell r="Y27">
            <v>1.4060562678153721</v>
          </cell>
          <cell r="Z27">
            <v>0.63911648537062371</v>
          </cell>
          <cell r="AA27">
            <v>0.19173494561118709</v>
          </cell>
          <cell r="AB27">
            <v>2.5564659414824949E-2</v>
          </cell>
          <cell r="AD27">
            <v>2.9974563163882251</v>
          </cell>
          <cell r="AE27">
            <v>13892.910280827784</v>
          </cell>
          <cell r="AF27">
            <v>46.9</v>
          </cell>
          <cell r="AH27">
            <v>15.153451868137491</v>
          </cell>
          <cell r="AI27">
            <v>3.0306903736274986</v>
          </cell>
          <cell r="AJ27">
            <v>18.184142241764988</v>
          </cell>
          <cell r="AK27">
            <v>84281.680876356535</v>
          </cell>
          <cell r="AL27">
            <v>1011380.1705162784</v>
          </cell>
          <cell r="AM27">
            <v>15824660.976</v>
          </cell>
          <cell r="AO27">
            <v>1</v>
          </cell>
          <cell r="AQ27">
            <v>0</v>
          </cell>
          <cell r="AR27">
            <v>6130737.3198636435</v>
          </cell>
          <cell r="AT27">
            <v>676101.88539363199</v>
          </cell>
          <cell r="AU27">
            <v>694356.63629925996</v>
          </cell>
          <cell r="AV27">
            <v>713104.26547933987</v>
          </cell>
          <cell r="AW27">
            <v>730931.87211632333</v>
          </cell>
          <cell r="AX27">
            <v>749205.16891923139</v>
          </cell>
          <cell r="AY27">
            <v>767935.29814221209</v>
          </cell>
          <cell r="AZ27">
            <v>787133.68059576734</v>
          </cell>
          <cell r="BA27">
            <v>806812.02261066146</v>
          </cell>
          <cell r="BB27">
            <v>826982.32317592797</v>
          </cell>
          <cell r="BC27">
            <v>847656.88125532609</v>
          </cell>
          <cell r="BE27">
            <v>1511732.8091567024</v>
          </cell>
          <cell r="BG27">
            <v>166714.92336993341</v>
          </cell>
          <cell r="BH27">
            <v>171216.22630092161</v>
          </cell>
          <cell r="BI27">
            <v>175839.06441104648</v>
          </cell>
          <cell r="BJ27">
            <v>180235.04102132263</v>
          </cell>
          <cell r="BK27">
            <v>184740.91704685567</v>
          </cell>
          <cell r="BL27">
            <v>189359.43997302704</v>
          </cell>
          <cell r="BM27">
            <v>194093.42597235271</v>
          </cell>
          <cell r="BN27">
            <v>198945.76162166151</v>
          </cell>
          <cell r="BO27">
            <v>203919.40566220303</v>
          </cell>
          <cell r="BP27">
            <v>209017.39080375808</v>
          </cell>
        </row>
        <row r="28">
          <cell r="E28" t="str">
            <v>Solution Management OÜMustamäe tee 24Stat üüripind</v>
          </cell>
          <cell r="F28">
            <v>4829</v>
          </cell>
          <cell r="H28">
            <v>4829</v>
          </cell>
          <cell r="I28">
            <v>9.5867472805593543</v>
          </cell>
          <cell r="K28">
            <v>11.823654979356538</v>
          </cell>
          <cell r="L28">
            <v>0.12782329707412474</v>
          </cell>
          <cell r="M28">
            <v>0.44738153975943656</v>
          </cell>
          <cell r="N28">
            <v>0.31955824268531186</v>
          </cell>
          <cell r="O28">
            <v>0.19173494561118709</v>
          </cell>
          <cell r="P28">
            <v>0.19173494561118709</v>
          </cell>
          <cell r="Q28">
            <v>1.2782329707412474E-2</v>
          </cell>
          <cell r="S28">
            <v>13.114670279805202</v>
          </cell>
          <cell r="T28">
            <v>63330.742781179317</v>
          </cell>
          <cell r="U28">
            <v>205.20000000000005</v>
          </cell>
          <cell r="W28">
            <v>0.75096187031048278</v>
          </cell>
          <cell r="X28">
            <v>3.7068756151496176</v>
          </cell>
          <cell r="Y28">
            <v>2.5564659414824948</v>
          </cell>
          <cell r="Z28">
            <v>0.95867472805593557</v>
          </cell>
          <cell r="AA28">
            <v>0.19173494561118709</v>
          </cell>
          <cell r="AB28">
            <v>1.2782329707412474E-2</v>
          </cell>
          <cell r="AD28">
            <v>4.4706198151675132</v>
          </cell>
          <cell r="AE28">
            <v>21588.623087443921</v>
          </cell>
          <cell r="AF28">
            <v>69.95</v>
          </cell>
          <cell r="AH28">
            <v>17.585290094972713</v>
          </cell>
          <cell r="AI28">
            <v>3.5170580189945428</v>
          </cell>
          <cell r="AJ28">
            <v>21.102348113967256</v>
          </cell>
          <cell r="AK28">
            <v>101903.23904234788</v>
          </cell>
          <cell r="AL28">
            <v>1222838.8685081745</v>
          </cell>
          <cell r="AM28">
            <v>19133270.640000004</v>
          </cell>
          <cell r="AO28">
            <v>1</v>
          </cell>
          <cell r="AQ28">
            <v>0</v>
          </cell>
          <cell r="AR28">
            <v>6891224.3551081456</v>
          </cell>
          <cell r="AT28">
            <v>759968.9133741518</v>
          </cell>
          <cell r="AU28">
            <v>780488.07403525384</v>
          </cell>
          <cell r="AV28">
            <v>801561.25203420559</v>
          </cell>
          <cell r="AW28">
            <v>821600.2833350607</v>
          </cell>
          <cell r="AX28">
            <v>842140.2904184371</v>
          </cell>
          <cell r="AY28">
            <v>863193.79767889797</v>
          </cell>
          <cell r="AZ28">
            <v>884773.64262087038</v>
          </cell>
          <cell r="BA28">
            <v>906892.98368639208</v>
          </cell>
          <cell r="BB28">
            <v>929565.30827855179</v>
          </cell>
          <cell r="BC28">
            <v>952804.44098551548</v>
          </cell>
          <cell r="BE28">
            <v>2349128.3803109881</v>
          </cell>
          <cell r="BG28">
            <v>259063.47704932705</v>
          </cell>
          <cell r="BH28">
            <v>266058.19092965883</v>
          </cell>
          <cell r="BI28">
            <v>273241.7620847596</v>
          </cell>
          <cell r="BJ28">
            <v>280072.80613687856</v>
          </cell>
          <cell r="BK28">
            <v>287074.62629030051</v>
          </cell>
          <cell r="BL28">
            <v>294251.49194755801</v>
          </cell>
          <cell r="BM28">
            <v>301607.77924624691</v>
          </cell>
          <cell r="BN28">
            <v>309147.97372740303</v>
          </cell>
          <cell r="BO28">
            <v>316876.67307058809</v>
          </cell>
          <cell r="BP28">
            <v>324798.58989735274</v>
          </cell>
        </row>
        <row r="29">
          <cell r="E29" t="str">
            <v>PalmGrupp OÜHobujaama 12/14, TallinnStat üüripind</v>
          </cell>
          <cell r="F29">
            <v>4993</v>
          </cell>
          <cell r="G29">
            <v>0</v>
          </cell>
          <cell r="H29">
            <v>4993</v>
          </cell>
          <cell r="I29">
            <v>65</v>
          </cell>
          <cell r="K29">
            <v>11.8</v>
          </cell>
          <cell r="L29">
            <v>0.1</v>
          </cell>
          <cell r="M29">
            <v>0.31</v>
          </cell>
          <cell r="N29">
            <v>0.3</v>
          </cell>
          <cell r="O29">
            <v>0.3</v>
          </cell>
          <cell r="P29">
            <v>0.65</v>
          </cell>
          <cell r="Q29">
            <v>0.04</v>
          </cell>
          <cell r="S29">
            <v>13.500000000000002</v>
          </cell>
          <cell r="T29">
            <v>67405.500000000015</v>
          </cell>
          <cell r="U29">
            <v>211.22910000000002</v>
          </cell>
          <cell r="W29">
            <v>0.7</v>
          </cell>
          <cell r="X29">
            <v>1.37</v>
          </cell>
          <cell r="Y29">
            <v>0.5</v>
          </cell>
          <cell r="Z29">
            <v>0.83</v>
          </cell>
          <cell r="AA29">
            <v>0.04</v>
          </cell>
          <cell r="AB29">
            <v>0.2</v>
          </cell>
          <cell r="AD29">
            <v>2.27</v>
          </cell>
          <cell r="AE29">
            <v>11334.11</v>
          </cell>
          <cell r="AF29">
            <v>35.517781999999997</v>
          </cell>
          <cell r="AH29">
            <v>15.770000000000001</v>
          </cell>
          <cell r="AI29">
            <v>3.1540000000000004</v>
          </cell>
          <cell r="AJ29">
            <v>18.924000000000003</v>
          </cell>
          <cell r="AK29">
            <v>94487.532000000021</v>
          </cell>
          <cell r="AL29">
            <v>1133850.3840000003</v>
          </cell>
          <cell r="AM29">
            <v>17740903.418294404</v>
          </cell>
          <cell r="AO29">
            <v>1</v>
          </cell>
          <cell r="AQ29">
            <v>0</v>
          </cell>
          <cell r="AR29">
            <v>7334611.9573112717</v>
          </cell>
          <cell r="AT29">
            <v>808866.00000000023</v>
          </cell>
          <cell r="AU29">
            <v>830705.38200000022</v>
          </cell>
          <cell r="AV29">
            <v>853134.4273140002</v>
          </cell>
          <cell r="AW29">
            <v>874462.78799685009</v>
          </cell>
          <cell r="AX29">
            <v>896324.35769677127</v>
          </cell>
          <cell r="AY29">
            <v>918732.46663919045</v>
          </cell>
          <cell r="AZ29">
            <v>941700.77830517013</v>
          </cell>
          <cell r="BA29">
            <v>965243.29776279931</v>
          </cell>
          <cell r="BB29">
            <v>989374.38020686922</v>
          </cell>
          <cell r="BC29">
            <v>1014108.7397120409</v>
          </cell>
          <cell r="BE29">
            <v>1233301.418007154</v>
          </cell>
          <cell r="BG29">
            <v>136009.32</v>
          </cell>
          <cell r="BH29">
            <v>139681.57164000001</v>
          </cell>
          <cell r="BI29">
            <v>143452.97407428001</v>
          </cell>
          <cell r="BJ29">
            <v>147039.29842613699</v>
          </cell>
          <cell r="BK29">
            <v>150715.2808867904</v>
          </cell>
          <cell r="BL29">
            <v>154483.16290896013</v>
          </cell>
          <cell r="BM29">
            <v>158345.24198168411</v>
          </cell>
          <cell r="BN29">
            <v>162303.87303122619</v>
          </cell>
          <cell r="BO29">
            <v>166361.46985700683</v>
          </cell>
          <cell r="BP29">
            <v>170520.50660343198</v>
          </cell>
        </row>
        <row r="30">
          <cell r="E30" t="str">
            <v xml:space="preserve">PalmGrupp OÜ - 2Hobujaama 12/14, TallinnMTA üüripind </v>
          </cell>
          <cell r="F30">
            <v>12058</v>
          </cell>
          <cell r="G30">
            <v>0</v>
          </cell>
          <cell r="H30">
            <v>12058</v>
          </cell>
          <cell r="I30">
            <v>100</v>
          </cell>
          <cell r="K30">
            <v>13.8</v>
          </cell>
          <cell r="L30">
            <v>0.1</v>
          </cell>
          <cell r="M30">
            <v>0.31</v>
          </cell>
          <cell r="N30">
            <v>0.3</v>
          </cell>
          <cell r="O30">
            <v>0.3</v>
          </cell>
          <cell r="P30">
            <v>0.65</v>
          </cell>
          <cell r="Q30">
            <v>0.04</v>
          </cell>
          <cell r="S30">
            <v>15.500000000000002</v>
          </cell>
          <cell r="T30">
            <v>186899.00000000003</v>
          </cell>
          <cell r="U30">
            <v>242.52230000000003</v>
          </cell>
          <cell r="W30">
            <v>0.7</v>
          </cell>
          <cell r="X30">
            <v>1.3660000000000001</v>
          </cell>
          <cell r="Y30">
            <v>0.5</v>
          </cell>
          <cell r="Z30">
            <v>0.83</v>
          </cell>
          <cell r="AA30">
            <v>3.5999999999999997E-2</v>
          </cell>
          <cell r="AB30">
            <v>0.2</v>
          </cell>
          <cell r="AD30">
            <v>2.266</v>
          </cell>
          <cell r="AE30">
            <v>27323.428</v>
          </cell>
          <cell r="AF30">
            <v>35.455195599999996</v>
          </cell>
          <cell r="AH30">
            <v>17.766000000000002</v>
          </cell>
          <cell r="AI30">
            <v>3.5532000000000004</v>
          </cell>
          <cell r="AJ30">
            <v>21.319200000000002</v>
          </cell>
          <cell r="AK30">
            <v>257066.91360000003</v>
          </cell>
          <cell r="AL30">
            <v>3084802.9632000001</v>
          </cell>
          <cell r="AM30">
            <v>48266678.044005118</v>
          </cell>
          <cell r="AO30">
            <v>1</v>
          </cell>
          <cell r="AQ30">
            <v>0</v>
          </cell>
          <cell r="AR30">
            <v>20337088.816335745</v>
          </cell>
          <cell r="AT30">
            <v>2242788.0000000005</v>
          </cell>
          <cell r="AU30">
            <v>2303343.2760000001</v>
          </cell>
          <cell r="AV30">
            <v>2365533.5444519999</v>
          </cell>
          <cell r="AW30">
            <v>2424671.8830632996</v>
          </cell>
          <cell r="AX30">
            <v>2485288.680139882</v>
          </cell>
          <cell r="AY30">
            <v>2547420.8971433789</v>
          </cell>
          <cell r="AZ30">
            <v>2611106.4195719631</v>
          </cell>
          <cell r="BA30">
            <v>2676384.080061262</v>
          </cell>
          <cell r="BB30">
            <v>2743293.6820627935</v>
          </cell>
          <cell r="BC30">
            <v>2811876.0241143629</v>
          </cell>
          <cell r="BE30">
            <v>2973151.177923664</v>
          </cell>
          <cell r="BG30">
            <v>327881.136</v>
          </cell>
          <cell r="BH30">
            <v>336733.92667199997</v>
          </cell>
          <cell r="BI30">
            <v>345825.74269214395</v>
          </cell>
          <cell r="BJ30">
            <v>354471.38625944749</v>
          </cell>
          <cell r="BK30">
            <v>363333.17091593368</v>
          </cell>
          <cell r="BL30">
            <v>372416.500188832</v>
          </cell>
          <cell r="BM30">
            <v>381726.91269355279</v>
          </cell>
          <cell r="BN30">
            <v>391270.08551089157</v>
          </cell>
          <cell r="BO30">
            <v>401051.83764866384</v>
          </cell>
          <cell r="BP30">
            <v>411078.13358988042</v>
          </cell>
        </row>
        <row r="31">
          <cell r="E31" t="str">
            <v>PalmGrupp OÜ - 2Hobujaama 12/14, TallinnStat üüripind</v>
          </cell>
          <cell r="F31">
            <v>4758</v>
          </cell>
          <cell r="G31">
            <v>0</v>
          </cell>
          <cell r="H31">
            <v>4758</v>
          </cell>
          <cell r="I31">
            <v>100</v>
          </cell>
          <cell r="K31">
            <v>13.8</v>
          </cell>
          <cell r="L31">
            <v>0.1</v>
          </cell>
          <cell r="M31">
            <v>0.31</v>
          </cell>
          <cell r="N31">
            <v>0.3</v>
          </cell>
          <cell r="O31">
            <v>0.3</v>
          </cell>
          <cell r="P31">
            <v>0.65</v>
          </cell>
          <cell r="Q31">
            <v>0.04</v>
          </cell>
          <cell r="S31">
            <v>15.500000000000002</v>
          </cell>
          <cell r="T31">
            <v>73749.000000000015</v>
          </cell>
          <cell r="U31">
            <v>242.52230000000003</v>
          </cell>
          <cell r="W31">
            <v>0.7</v>
          </cell>
          <cell r="X31">
            <v>1.3660000000000001</v>
          </cell>
          <cell r="Y31">
            <v>0.5</v>
          </cell>
          <cell r="Z31">
            <v>0.83</v>
          </cell>
          <cell r="AA31">
            <v>3.5999999999999997E-2</v>
          </cell>
          <cell r="AB31">
            <v>0.2</v>
          </cell>
          <cell r="AD31">
            <v>2.266</v>
          </cell>
          <cell r="AE31">
            <v>10781.628000000001</v>
          </cell>
          <cell r="AF31">
            <v>35.455195599999996</v>
          </cell>
          <cell r="AH31">
            <v>17.766000000000002</v>
          </cell>
          <cell r="AI31">
            <v>3.5532000000000004</v>
          </cell>
          <cell r="AJ31">
            <v>21.319200000000002</v>
          </cell>
          <cell r="AK31">
            <v>101436.75360000001</v>
          </cell>
          <cell r="AL31">
            <v>1217241.0432000002</v>
          </cell>
          <cell r="AM31">
            <v>19045683.706533123</v>
          </cell>
          <cell r="AO31">
            <v>1</v>
          </cell>
          <cell r="AQ31">
            <v>0</v>
          </cell>
          <cell r="AR31">
            <v>8024868.8495708648</v>
          </cell>
          <cell r="AT31">
            <v>884988.00000000023</v>
          </cell>
          <cell r="AU31">
            <v>908882.67600000021</v>
          </cell>
          <cell r="AV31">
            <v>933422.50825200009</v>
          </cell>
          <cell r="AW31">
            <v>956758.07095830003</v>
          </cell>
          <cell r="AX31">
            <v>980677.02273225749</v>
          </cell>
          <cell r="AY31">
            <v>1005193.9483005638</v>
          </cell>
          <cell r="AZ31">
            <v>1030323.7970080778</v>
          </cell>
          <cell r="BA31">
            <v>1056081.8919332798</v>
          </cell>
          <cell r="BB31">
            <v>1082483.9392316118</v>
          </cell>
          <cell r="BC31">
            <v>1109546.0377124019</v>
          </cell>
          <cell r="BE31">
            <v>1173184.0524598435</v>
          </cell>
          <cell r="BG31">
            <v>129379.53600000001</v>
          </cell>
          <cell r="BH31">
            <v>132872.78347200001</v>
          </cell>
          <cell r="BI31">
            <v>136460.34862574399</v>
          </cell>
          <cell r="BJ31">
            <v>139871.85734138757</v>
          </cell>
          <cell r="BK31">
            <v>143368.65377492225</v>
          </cell>
          <cell r="BL31">
            <v>146952.87011929529</v>
          </cell>
          <cell r="BM31">
            <v>150626.69187227765</v>
          </cell>
          <cell r="BN31">
            <v>154392.35916908458</v>
          </cell>
          <cell r="BO31">
            <v>158252.16814831167</v>
          </cell>
          <cell r="BP31">
            <v>162208.47235201945</v>
          </cell>
        </row>
        <row r="32">
          <cell r="E32" t="str">
            <v>PalmGrupp OÜ - 2Hobujaama 12/14, TallinnKoondpakkumine</v>
          </cell>
          <cell r="F32">
            <v>16816</v>
          </cell>
          <cell r="G32">
            <v>0</v>
          </cell>
          <cell r="H32">
            <v>16816</v>
          </cell>
          <cell r="I32">
            <v>100</v>
          </cell>
          <cell r="K32">
            <v>13.8</v>
          </cell>
          <cell r="L32">
            <v>0.1</v>
          </cell>
          <cell r="M32">
            <v>0.31</v>
          </cell>
          <cell r="N32">
            <v>0.3</v>
          </cell>
          <cell r="O32">
            <v>0.3</v>
          </cell>
          <cell r="P32">
            <v>0.65</v>
          </cell>
          <cell r="Q32">
            <v>0.04</v>
          </cell>
          <cell r="S32">
            <v>15.500000000000002</v>
          </cell>
          <cell r="T32">
            <v>260648.00000000003</v>
          </cell>
          <cell r="U32">
            <v>242.52230000000003</v>
          </cell>
          <cell r="W32">
            <v>0.7</v>
          </cell>
          <cell r="X32">
            <v>1.3660000000000001</v>
          </cell>
          <cell r="Y32">
            <v>0.5</v>
          </cell>
          <cell r="Z32">
            <v>0.83</v>
          </cell>
          <cell r="AA32">
            <v>3.5999999999999997E-2</v>
          </cell>
          <cell r="AB32">
            <v>0.2</v>
          </cell>
          <cell r="AD32">
            <v>2.266</v>
          </cell>
          <cell r="AE32">
            <v>38105.055999999997</v>
          </cell>
          <cell r="AF32">
            <v>35.455195599999996</v>
          </cell>
          <cell r="AH32">
            <v>17.766000000000002</v>
          </cell>
          <cell r="AI32">
            <v>3.5532000000000004</v>
          </cell>
          <cell r="AJ32">
            <v>21.319200000000002</v>
          </cell>
          <cell r="AK32">
            <v>358503.66720000003</v>
          </cell>
          <cell r="AL32">
            <v>4302044.0064000003</v>
          </cell>
          <cell r="AM32">
            <v>67312361.750538245</v>
          </cell>
          <cell r="AO32">
            <v>1</v>
          </cell>
          <cell r="AQ32">
            <v>0</v>
          </cell>
          <cell r="AR32">
            <v>28361957.665906608</v>
          </cell>
          <cell r="AT32">
            <v>3127776.0000000005</v>
          </cell>
          <cell r="AU32">
            <v>3212225.952</v>
          </cell>
          <cell r="AV32">
            <v>3298956.0527039999</v>
          </cell>
          <cell r="AW32">
            <v>3381429.9540215996</v>
          </cell>
          <cell r="AX32">
            <v>3465965.7028721394</v>
          </cell>
          <cell r="AY32">
            <v>3552614.8454439426</v>
          </cell>
          <cell r="AZ32">
            <v>3641430.2165800408</v>
          </cell>
          <cell r="BA32">
            <v>3732465.9719945416</v>
          </cell>
          <cell r="BB32">
            <v>3825777.6212944048</v>
          </cell>
          <cell r="BC32">
            <v>3921422.0618267646</v>
          </cell>
          <cell r="BE32">
            <v>4146335.2303835065</v>
          </cell>
          <cell r="BG32">
            <v>457260.67199999996</v>
          </cell>
          <cell r="BH32">
            <v>469606.7101439999</v>
          </cell>
          <cell r="BI32">
            <v>482286.09131788783</v>
          </cell>
          <cell r="BJ32">
            <v>494343.24360083498</v>
          </cell>
          <cell r="BK32">
            <v>506701.82469085581</v>
          </cell>
          <cell r="BL32">
            <v>519369.37030812714</v>
          </cell>
          <cell r="BM32">
            <v>532353.60456583032</v>
          </cell>
          <cell r="BN32">
            <v>545662.44467997598</v>
          </cell>
          <cell r="BO32">
            <v>559304.00579697534</v>
          </cell>
          <cell r="BP32">
            <v>573286.6059418997</v>
          </cell>
        </row>
      </sheetData>
      <sheetData sheetId="2">
        <row r="1">
          <cell r="B1">
            <v>3.95E-2</v>
          </cell>
        </row>
        <row r="2">
          <cell r="B2">
            <v>287.60241841678067</v>
          </cell>
        </row>
      </sheetData>
      <sheetData sheetId="3"/>
      <sheetData sheetId="4"/>
      <sheetData sheetId="5"/>
      <sheetData sheetId="6"/>
      <sheetData sheetId="7">
        <row r="1">
          <cell r="F1" t="str">
            <v>Üüripind (m2)</v>
          </cell>
          <cell r="G1" t="str">
            <v>Arhitektuur, lähiümbrus ja teised rentnikud</v>
          </cell>
          <cell r="H1" t="str">
            <v>Kommentaar</v>
          </cell>
          <cell r="I1" t="str">
            <v>Asukoha sobivus</v>
          </cell>
          <cell r="J1" t="str">
            <v>kommentaar</v>
          </cell>
          <cell r="K1" t="str">
            <v>Ruumilahendus</v>
          </cell>
          <cell r="L1" t="str">
            <v>kommentaar</v>
          </cell>
        </row>
        <row r="2">
          <cell r="E2" t="str">
            <v xml:space="preserve">E.L.L. Kinnisvara AS / Smuuli Kinnisvara OÜJ.Smuuli tee 1, TallinnMTA üüripind </v>
          </cell>
          <cell r="F2">
            <v>7530</v>
          </cell>
          <cell r="G2">
            <v>2</v>
          </cell>
          <cell r="H2" t="str">
            <v>Välisilmelt jätab korterelamu mulje</v>
          </cell>
          <cell r="I2">
            <v>2</v>
          </cell>
          <cell r="J2" t="str">
            <v>ainult bussiliiklus, 
lähiümbruses ei ole büroosid</v>
          </cell>
          <cell r="K2">
            <v>0</v>
          </cell>
          <cell r="L2" t="str">
            <v>Materjal puudub</v>
          </cell>
        </row>
        <row r="3">
          <cell r="E3" t="str">
            <v>E.L.L. Kinnisvara AS / Smuuli Kinnisvara OÜJ.Smuuli tee 1, TallinnStat üüripind</v>
          </cell>
          <cell r="F3">
            <v>4810</v>
          </cell>
          <cell r="G3">
            <v>2</v>
          </cell>
          <cell r="H3" t="str">
            <v>Materjal puudub</v>
          </cell>
          <cell r="I3">
            <v>1</v>
          </cell>
          <cell r="K3">
            <v>0</v>
          </cell>
          <cell r="L3" t="str">
            <v>Materjal puudub</v>
          </cell>
        </row>
        <row r="4">
          <cell r="E4" t="str">
            <v>E.L.L. Kinnisvara AS / Smuuli Kinnisvara OÜJ.Smuuli tee 1, TallinnKoondpakkumine</v>
          </cell>
          <cell r="F4">
            <v>12340</v>
          </cell>
          <cell r="G4">
            <v>2</v>
          </cell>
          <cell r="H4" t="str">
            <v>Materjal puudub</v>
          </cell>
          <cell r="I4">
            <v>1.6102106969205834</v>
          </cell>
          <cell r="K4">
            <v>0</v>
          </cell>
        </row>
        <row r="5">
          <cell r="E5" t="str">
            <v xml:space="preserve">E.L.L. Kinnisvara AS / Rannamõisa Kinnisvara OÜRannamõisa 4a, TallinnMTA üüripind </v>
          </cell>
          <cell r="F5">
            <v>7530</v>
          </cell>
          <cell r="G5">
            <v>2</v>
          </cell>
          <cell r="H5" t="str">
            <v>Õismäe liiklussõlm on probleemne, kesklinnast liialt kaugel</v>
          </cell>
          <cell r="I5">
            <v>2</v>
          </cell>
          <cell r="J5" t="str">
            <v>Õismäe liiklussõlm on probleemne, kesklinnast liialt kaugel</v>
          </cell>
          <cell r="K5">
            <v>0</v>
          </cell>
          <cell r="L5" t="str">
            <v>Sarnane Smuuli teele pakutavale lahendusele</v>
          </cell>
        </row>
        <row r="6">
          <cell r="E6" t="str">
            <v>E.L.L. Kinnisvara AS / Rannamõisa Kinnisvara OÜRannamõisa 4a, TallinnStat üüripind</v>
          </cell>
          <cell r="F6">
            <v>4810</v>
          </cell>
          <cell r="G6">
            <v>2</v>
          </cell>
          <cell r="H6" t="str">
            <v>Materjal puudub</v>
          </cell>
          <cell r="I6">
            <v>2</v>
          </cell>
          <cell r="K6">
            <v>0</v>
          </cell>
          <cell r="L6" t="str">
            <v>Materjal puudub</v>
          </cell>
        </row>
        <row r="7">
          <cell r="E7" t="str">
            <v>E.L.L. Kinnisvara AS / Rannamõisa Kinnisvara OÜRannamõisa 4a, TallinnKoondpakkumine</v>
          </cell>
          <cell r="F7">
            <v>12340</v>
          </cell>
          <cell r="G7">
            <v>2</v>
          </cell>
          <cell r="I7">
            <v>2</v>
          </cell>
          <cell r="K7">
            <v>0</v>
          </cell>
        </row>
        <row r="8">
          <cell r="E8" t="str">
            <v xml:space="preserve">E.L.L. Kinnisvara AS / AS JärvevanaValukoja 24, TallinnMTA üüripind </v>
          </cell>
          <cell r="F8">
            <v>7530</v>
          </cell>
          <cell r="G8">
            <v>1</v>
          </cell>
          <cell r="H8" t="str">
            <v>Kaks eraldi maja.</v>
          </cell>
          <cell r="I8">
            <v>1</v>
          </cell>
          <cell r="J8" t="str">
            <v>Ainult bussiliiklus</v>
          </cell>
          <cell r="K8">
            <v>0</v>
          </cell>
          <cell r="L8" t="str">
            <v>Materjal puudub</v>
          </cell>
        </row>
        <row r="9">
          <cell r="E9" t="str">
            <v>E.L.L. Kinnisvara AS / AS JärvevanaValukoja 24, TallinnStat üüripind</v>
          </cell>
          <cell r="F9">
            <v>4810</v>
          </cell>
          <cell r="G9">
            <v>1</v>
          </cell>
          <cell r="H9" t="str">
            <v>Materjal puudub</v>
          </cell>
          <cell r="I9">
            <v>1</v>
          </cell>
          <cell r="K9">
            <v>0</v>
          </cell>
          <cell r="L9" t="str">
            <v>Materjal puudub</v>
          </cell>
        </row>
        <row r="10">
          <cell r="E10" t="str">
            <v>E.L.L. Kinnisvara AS / AS JärvevanaValukoja 24, TallinnKoondpakkumine</v>
          </cell>
          <cell r="F10">
            <v>12340</v>
          </cell>
          <cell r="G10">
            <v>1</v>
          </cell>
          <cell r="I10">
            <v>1</v>
          </cell>
          <cell r="K10">
            <v>0</v>
          </cell>
        </row>
        <row r="11">
          <cell r="E11" t="str">
            <v>AS YIT Ehitus / Ühiselamu Projekt OÜPärnu mnt 156/Vaari 1, TallinnKoondpakkumine</v>
          </cell>
          <cell r="F11">
            <v>12388</v>
          </cell>
          <cell r="G11">
            <v>3</v>
          </cell>
          <cell r="H11" t="str">
            <v>MTA: Välisilme on sulandunud piirkonna teiste hoonetega, ei ole esilekutsuv ning tüüpilisele büroopinnale sobilik.
Stat</v>
          </cell>
          <cell r="I11">
            <v>3</v>
          </cell>
          <cell r="J11" t="str">
            <v>MTA: väljasõidul vasakpööre on probleemne kuid
 see on lahendatav rajatava ristmikuga.
 Koostöö partner PPA lähedal. 
Linna saabujatele lihtne leida
Stat</v>
          </cell>
          <cell r="K11">
            <v>3</v>
          </cell>
          <cell r="L11" t="str">
            <v xml:space="preserve">MTA: puudub klienditeeninduse saal
Stat: - arhiiviruumid hajutatud
- pikim osa mööda Pärnu mnt (müra, saaste)
- vasak poolne tagumine osa pime
- väikseid juhi kabinette raske/võimatu projekteerida struktuuri üksuste juurde
- I k puudub teabekeskus
</v>
          </cell>
        </row>
        <row r="12">
          <cell r="E12" t="str">
            <v xml:space="preserve">Zelluloosi Kinnisvara OÜTartu mnt 80j, TallinnMTA üüripind </v>
          </cell>
          <cell r="F12">
            <v>7355</v>
          </cell>
          <cell r="G12">
            <v>2</v>
          </cell>
          <cell r="H12" t="str">
            <v>MTA: Harjumatu, moderne kuid samas väga huvitav. Mõjub värskendavalt, äratab maksumaksjas huvi ning tuletab meelde kohustusi.
Samas kahtlus kas reaalselt ka teostatav</v>
          </cell>
          <cell r="I12">
            <v>4</v>
          </cell>
          <cell r="J12" t="str">
            <v>MTA: Väga hea logistiline juurdepääs(buss, tramm, maaliinide bussijaam, lennujaam-õhuväravad)Lähedal Tolli teeninduskeskus ja  postiteenused.Kaba liikumise tsenter</v>
          </cell>
          <cell r="K12">
            <v>2</v>
          </cell>
          <cell r="L12" t="str">
            <v>ühiskasutuses olevad ruumid on kahe üksuse vahel üldises kasutamises.Ühised koridorid. Turvarisk</v>
          </cell>
        </row>
        <row r="13">
          <cell r="E13" t="str">
            <v>Zelluloosi Kinnisvara OÜTartu mnt 80j, TallinnStat üüripind</v>
          </cell>
          <cell r="F13">
            <v>4670</v>
          </cell>
          <cell r="G13">
            <v>3</v>
          </cell>
          <cell r="H13" t="str">
            <v>Ühised koridorid ja ühiskasutuses ruumid on turvarisk</v>
          </cell>
          <cell r="I13">
            <v>3</v>
          </cell>
          <cell r="K13">
            <v>2</v>
          </cell>
          <cell r="L13" t="str">
            <v>STAT:
- I k teabekeskusesse ebamugav sissepääs ja MTA uurimisosakonnaga ühel korrusel
- II k tööruumid ilma päevavalguseta- ei saa töökohti planeerida
- väikseid juhi kabinette raske struktuuriüksuste juurde projekteerida
- üks suur printimisruum
- korrus</v>
          </cell>
        </row>
        <row r="14">
          <cell r="E14" t="str">
            <v>Zelluloosi Kinnisvara OÜTartu mnt 80j, TallinnKoondpakkumine</v>
          </cell>
          <cell r="F14">
            <v>12025</v>
          </cell>
          <cell r="G14">
            <v>2.3883575883575885</v>
          </cell>
          <cell r="I14">
            <v>3.6116424116424115</v>
          </cell>
          <cell r="K14">
            <v>2</v>
          </cell>
        </row>
        <row r="15">
          <cell r="E15" t="str">
            <v xml:space="preserve">Fausto Kinnisvara OÜTartu mnt 80p, TallinnMTA üüripind </v>
          </cell>
          <cell r="F15">
            <v>7588</v>
          </cell>
          <cell r="G15">
            <v>3</v>
          </cell>
          <cell r="H15" t="str">
            <v>madalam osa liiga massiivne</v>
          </cell>
          <cell r="I15">
            <v>4</v>
          </cell>
          <cell r="J15" t="str">
            <v>Väga hea logistiline juurdepääs(buss, tramm, maaliinide bussijaam, lennujaam-õhuväravad)Lähedal Tolli teeninduskeskus ja  postiteenused.Kabaküla- kaupade liikumise tsenter</v>
          </cell>
          <cell r="K15">
            <v>2</v>
          </cell>
          <cell r="L15" t="str">
            <v>kabinetid jäävad pimedaks palju kunstvalgustust</v>
          </cell>
        </row>
        <row r="16">
          <cell r="E16" t="str">
            <v>Fausto Kinnisvara OÜTartu mnt 80p, TallinnStat üüripind</v>
          </cell>
          <cell r="F16">
            <v>4847</v>
          </cell>
          <cell r="G16">
            <v>2</v>
          </cell>
          <cell r="H16" t="str">
            <v>Ühised koridorid turvarisk</v>
          </cell>
          <cell r="I16">
            <v>3</v>
          </cell>
          <cell r="K16">
            <v>1</v>
          </cell>
          <cell r="L16" t="str">
            <v xml:space="preserve">- sügavad pinnad, suures osas puudub päevavalgus
- printimise ruum 40 m2, tegelikult vajalik väikseid ruume vastavalt struktuuriüksustele
- MTAga ühine sissepääs
- 2 lifti ei ole piisav
- pole võimalik projekteerida väikseid juhi kabinette
</v>
          </cell>
        </row>
        <row r="17">
          <cell r="E17" t="str">
            <v>Fausto Kinnisvara OÜTartu mnt 80p, TallinnKoondpakkumine</v>
          </cell>
          <cell r="F17">
            <v>12435</v>
          </cell>
          <cell r="G17">
            <v>2.6102131081624447</v>
          </cell>
          <cell r="I17">
            <v>3.6102131081624447</v>
          </cell>
          <cell r="K17">
            <v>1.6102131081624447</v>
          </cell>
        </row>
        <row r="18">
          <cell r="E18" t="str">
            <v xml:space="preserve">BC 25 OÜVäike-Paala 1, TallinnMTA üüripind </v>
          </cell>
          <cell r="F18">
            <v>8523</v>
          </cell>
          <cell r="G18">
            <v>3</v>
          </cell>
          <cell r="H18" t="str">
            <v>Kaob teiste hulka ära, liialt  linna ääres</v>
          </cell>
          <cell r="I18">
            <v>2</v>
          </cell>
          <cell r="J18" t="str">
            <v>Bussiühendus on kehv, positiivne on tramm</v>
          </cell>
          <cell r="K18">
            <v>2</v>
          </cell>
          <cell r="L18" t="str">
            <v>ühised vahekoridori pinnad, ei ole eraldatust</v>
          </cell>
        </row>
        <row r="19">
          <cell r="E19" t="str">
            <v>BC 25 OÜVäike-Paala 1, TallinnStat üüripind</v>
          </cell>
          <cell r="F19">
            <v>3880</v>
          </cell>
          <cell r="G19">
            <v>2</v>
          </cell>
          <cell r="H19" t="str">
            <v xml:space="preserve">Arhitektuuri kirjeldus puudub
- ebameeldiv naabrus
- ühised koridorid- turvarisk
</v>
          </cell>
          <cell r="I19">
            <v>1</v>
          </cell>
          <cell r="K19">
            <v>2</v>
          </cell>
          <cell r="L19" t="str">
            <v xml:space="preserve">-I k töötajatel tuleb läbi käia teabekeskusest
- 2 lifti ei ole piisav
- väikseid juhi kabinette raske struktuuriüksuste juurde projekteerida
- MTAga ühine sissepääs
</v>
          </cell>
        </row>
        <row r="20">
          <cell r="E20" t="str">
            <v>BC 25 OÜVäike-Paala 1, TallinnKoondpakkumine</v>
          </cell>
          <cell r="F20">
            <v>12403</v>
          </cell>
          <cell r="G20">
            <v>2.6871724582762235</v>
          </cell>
          <cell r="I20">
            <v>1.6871724582762235</v>
          </cell>
          <cell r="K20">
            <v>2</v>
          </cell>
        </row>
        <row r="21">
          <cell r="E21" t="str">
            <v>FB Baltic Holding OÜLiimi tn 4, TallinnKoondpakkumine</v>
          </cell>
          <cell r="F21">
            <v>12678</v>
          </cell>
          <cell r="G21">
            <v>1.5</v>
          </cell>
          <cell r="H21" t="str">
            <v>MTA:Oleks nagu kaks ühiselamu hoonet kõrvuti. Ei ole soliidne ega usaldusväärne. Kaks eraldi maja, mis tähendaks seda et võiksime samadel koghtadel Endlas jätkata - Hinne 1
Stat: Tööstuspiirkond, väljavaade kehv ; Hinne 2</v>
          </cell>
          <cell r="I21">
            <v>2.5</v>
          </cell>
          <cell r="J21" t="str">
            <v>MTA: Jätab mahajäetu mulje; hinne 2
Stat: Tööstuspiirkond, väljavaade kehv; hinne 3</v>
          </cell>
          <cell r="K21">
            <v>2</v>
          </cell>
          <cell r="L21" t="str">
            <v>MTA: Ruumid on ühiskasutuses, kehvad plaani materjalid
Stat: - pikk ja sügav maja, keskmine osa pime
- väikseid juhi kabinette raske struktuuriüksuste juurde projekteerida
- MTAga ühine sissepääs</v>
          </cell>
        </row>
        <row r="22">
          <cell r="E22" t="str">
            <v>Kaamos Kinnisvara OÜ / Kaamos Ehitus OÜ / Vindor Holding OÜTatari 51, TallinnStat üüripind</v>
          </cell>
          <cell r="F22">
            <v>4626</v>
          </cell>
          <cell r="G22">
            <v>4</v>
          </cell>
          <cell r="I22">
            <v>4</v>
          </cell>
          <cell r="J22" t="str">
            <v>Kesklinn, igast suunast võrdne ligipääs</v>
          </cell>
          <cell r="K22">
            <v>4</v>
          </cell>
          <cell r="L22" t="str">
            <v>+ läbi korruste ühtne funktsionaalsus
+ sobiliku suurusega korrused
- juhi kabinette raske paigutada struktuuriüksuste juurde</v>
          </cell>
        </row>
        <row r="23">
          <cell r="E23" t="str">
            <v>Kawe Group AS / Ühiselamu Projekt OÜPärnu mnt 156/Vaari 1, TallinnKoondpakkumine</v>
          </cell>
          <cell r="F23">
            <v>12114</v>
          </cell>
          <cell r="G23">
            <v>3.5</v>
          </cell>
          <cell r="H23" t="str">
            <v>MTA: Välisilme on sulandunud piirkonna teiste hoonetega, ei ole esilekutsuv ning tüüpilisele büroopinnale sobilik. Hinne 4
Stat: Hinne 3</v>
          </cell>
          <cell r="I23">
            <v>3.5</v>
          </cell>
          <cell r="J23" t="str">
            <v xml:space="preserve">
MTA: Tööle- ja -ärasõit raskendatud
(vaska pööre); hinne 4
Stat: Hinne 3</v>
          </cell>
          <cell r="K23">
            <v>2.5</v>
          </cell>
          <cell r="L23" t="str">
            <v>MTA: evakatsiooni teed koos MTAga, turvalisus. Tehtud ühispakkumine mistõttu ei selgu MTA ruumide osa; hinne 3
Stat: - pikim osa mööda Pärnu mnt (müra, saaste)
- teabekeskus II korrusel
- SA majaosapeal on MTA silt
- üks osakond (AKO, ITO, ESO) paiknevad</v>
          </cell>
        </row>
        <row r="24">
          <cell r="E24" t="str">
            <v>Kawe Group AS / Ühiselamu Projekt OÜPärnu mnt 156/Vaari 1, TallinnStat üüripind</v>
          </cell>
          <cell r="F24">
            <v>4733</v>
          </cell>
          <cell r="G24">
            <v>4</v>
          </cell>
          <cell r="I24">
            <v>3</v>
          </cell>
          <cell r="K24">
            <v>3</v>
          </cell>
          <cell r="L24" t="str">
            <v>- pikim osa mööda Pärnu mnt (müra, saaste)
- üks osakond paikneb läbi mitme korruse</v>
          </cell>
        </row>
        <row r="25">
          <cell r="E25" t="str">
            <v>Ambler Properties OÜEndla 15/Lõkke 2, TallinnStat üüripind</v>
          </cell>
          <cell r="F25">
            <v>4879</v>
          </cell>
          <cell r="G25">
            <v>2</v>
          </cell>
          <cell r="H25" t="str">
            <v>Hoone arhitektuur ei vasta ootustele</v>
          </cell>
          <cell r="I25">
            <v>4</v>
          </cell>
          <cell r="K25">
            <v>1</v>
          </cell>
          <cell r="L25" t="str">
            <v xml:space="preserve">- töö SA ruumiprogrammiga on tegemata
- olemasolev ruumiprogramm ei vasta SA vajadustele (VI k näidiskorrus)
- koridoride suur osakaal
- ei ole võimalik väikseid juhikabinette projekteerida
- puuduvad väiksed nõupidamiste boksid ja puhkeruum/kööginurgad 
</v>
          </cell>
        </row>
        <row r="26">
          <cell r="E26" t="str">
            <v>ViaCerta OÜTartu mnt 83, TallinnStat üüripind</v>
          </cell>
          <cell r="F26">
            <v>4634.8999999999996</v>
          </cell>
          <cell r="G26">
            <v>4</v>
          </cell>
          <cell r="I26">
            <v>3</v>
          </cell>
          <cell r="K26">
            <v>4</v>
          </cell>
          <cell r="L26" t="str">
            <v xml:space="preserve"> VIII k korrusel (parim vaade) on teine rentnik
+  võimaldab projekteerida väikeseid juhikabinette
- nõupidamiste ruumid ei asetse proportsionaalselt vastavalt struktuuriüksustele
</v>
          </cell>
        </row>
        <row r="27">
          <cell r="E27" t="str">
            <v>Solution Management OÜMustamäe tee 24Stat üüripind</v>
          </cell>
          <cell r="F27">
            <v>4829</v>
          </cell>
          <cell r="G27">
            <v>4</v>
          </cell>
          <cell r="I27">
            <v>3</v>
          </cell>
          <cell r="K27">
            <v>4</v>
          </cell>
          <cell r="L27" t="str">
            <v>- printimise ruum 56,3 m2, tegelikult vajalik väikseid ruume vastavalt struktuuriüksustele ja korruste arvule
- mõnel korrusel väikeste juhikabinettide paigutamine struktuuriüksuste kõrvale raskendatud
- I k Teabekeskuse ja nõupidamisruumide ühendus SA te</v>
          </cell>
        </row>
        <row r="28">
          <cell r="E28" t="str">
            <v>PalmGrupp OÜHobujaama 12/14, TallinnStat üüripind</v>
          </cell>
          <cell r="F28">
            <v>4993</v>
          </cell>
          <cell r="G28">
            <v>3</v>
          </cell>
          <cell r="H28" t="str">
            <v>Hoones palju erinevaid rentnikke</v>
          </cell>
          <cell r="I28">
            <v>4</v>
          </cell>
          <cell r="J28" t="str">
            <v>Kesklinn, igast suunast võrdne ligipääs</v>
          </cell>
          <cell r="K28">
            <v>4</v>
          </cell>
          <cell r="L28" t="str">
            <v>+ palju valgust
+ hea pinnaligendus
+ Teabekeskuse hea asukoht
+ mitmeid katuseterrasse</v>
          </cell>
        </row>
        <row r="29">
          <cell r="E29" t="str">
            <v xml:space="preserve">PalmGrupp OÜ - 2Hobujaama 12/14, TallinnMTA üüripind </v>
          </cell>
          <cell r="F29">
            <v>12058</v>
          </cell>
          <cell r="G29">
            <v>2</v>
          </cell>
          <cell r="H29" t="str">
            <v>sobilik ärihoonele. Avaldab mõttetuid keelepekse, et miksmaksumaksja raha kulutades sellisesse paika büroopind on rajatud.</v>
          </cell>
          <cell r="I29">
            <v>2</v>
          </cell>
          <cell r="J29" t="str">
            <v xml:space="preserve"> 
Kõik transportvahendid liiguvad kesklinna kokkuKui arvestada, et kõige rohkem  kurikaelu liigub, siis suur turvarisk</v>
          </cell>
          <cell r="K29">
            <v>2</v>
          </cell>
          <cell r="L29" t="str">
            <v>äriruumid ja büroopindade samad sissekäigud, plaanid segased, Ruumilahendus pakutud kogu MTA pinnale koos PMTK ruumivajadusega. MTA ei soovi äripindadega smasse hoonesse büroopinda. MTA näeb sellistes  pakkumises turvariske</v>
          </cell>
        </row>
        <row r="30">
          <cell r="E30" t="str">
            <v>PalmGrupp OÜ - 2Hobujaama 12/14, TallinnStat üüripind</v>
          </cell>
          <cell r="F30">
            <v>4758</v>
          </cell>
          <cell r="G30">
            <v>3</v>
          </cell>
          <cell r="H30" t="str">
            <v>Stat: Hoones palju erinevaid rentnikke</v>
          </cell>
          <cell r="I30">
            <v>4</v>
          </cell>
          <cell r="J30" t="str">
            <v>Stat: Kesklinn, igast suunast võrdne ligipääs</v>
          </cell>
          <cell r="K30">
            <v>4</v>
          </cell>
          <cell r="L30" t="str">
            <v>Stat: + palju valgust
+ hea pinnaligendus
+ Teabekeskuse hea asukoht
+ mitmeid katuseterrasse</v>
          </cell>
        </row>
        <row r="31">
          <cell r="E31" t="str">
            <v>PalmGrupp OÜ - 2Hobujaama 12/14, TallinnKoondpakkumine</v>
          </cell>
          <cell r="F31">
            <v>16816</v>
          </cell>
          <cell r="G31">
            <v>2.2829448144624167</v>
          </cell>
          <cell r="I31">
            <v>2.5658896289248334</v>
          </cell>
          <cell r="K31">
            <v>2.5658896289248334</v>
          </cell>
        </row>
      </sheetData>
      <sheetData sheetId="8">
        <row r="1">
          <cell r="B1" t="str">
            <v>Haldusfirma sertifikaat</v>
          </cell>
          <cell r="C1" t="str">
            <v>punktid</v>
          </cell>
          <cell r="D1" t="str">
            <v>haldaja kutsetunnistus</v>
          </cell>
          <cell r="E1" t="str">
            <v>punktid</v>
          </cell>
          <cell r="F1" t="str">
            <v>halduse punktid kokku</v>
          </cell>
          <cell r="H1" t="str">
            <v>Arendaja kogemus (tk)</v>
          </cell>
          <cell r="I1" t="str">
            <v>punktid</v>
          </cell>
          <cell r="J1" t="str">
            <v>Arendaja kogemus (m2)</v>
          </cell>
          <cell r="K1" t="str">
            <v>punktid</v>
          </cell>
          <cell r="L1" t="str">
            <v>Arendaja projektijuhi kogemus (tk)</v>
          </cell>
          <cell r="M1" t="str">
            <v>punktid</v>
          </cell>
          <cell r="N1" t="str">
            <v>Arendaja projektijuhi kogemus (m2)</v>
          </cell>
          <cell r="O1" t="str">
            <v>punktid</v>
          </cell>
          <cell r="P1" t="str">
            <v>arenduse punktid kokku</v>
          </cell>
        </row>
        <row r="2">
          <cell r="A2" t="str">
            <v>E.L.L. Kinnisvara AS / Smuuli Kinnisvara OÜ</v>
          </cell>
          <cell r="B2">
            <v>3</v>
          </cell>
          <cell r="C2">
            <v>1</v>
          </cell>
          <cell r="D2">
            <v>3</v>
          </cell>
          <cell r="E2">
            <v>0.75</v>
          </cell>
          <cell r="F2">
            <v>0.875</v>
          </cell>
          <cell r="H2">
            <v>5</v>
          </cell>
          <cell r="I2">
            <v>1</v>
          </cell>
          <cell r="J2">
            <v>42893.2</v>
          </cell>
          <cell r="K2">
            <v>1</v>
          </cell>
          <cell r="L2">
            <v>2</v>
          </cell>
          <cell r="M2">
            <v>0.4</v>
          </cell>
          <cell r="N2">
            <v>24644.6</v>
          </cell>
          <cell r="O2">
            <v>0.47130617708930961</v>
          </cell>
          <cell r="P2">
            <v>0.71782654427232739</v>
          </cell>
        </row>
        <row r="3">
          <cell r="A3" t="str">
            <v>E.L.L. Kinnisvara AS / Rannamõisa Kinnisvara OÜ</v>
          </cell>
          <cell r="B3">
            <v>3</v>
          </cell>
          <cell r="C3">
            <v>1</v>
          </cell>
          <cell r="D3">
            <v>3</v>
          </cell>
          <cell r="E3">
            <v>0.75</v>
          </cell>
          <cell r="F3">
            <v>0.875</v>
          </cell>
          <cell r="H3">
            <v>5</v>
          </cell>
          <cell r="I3">
            <v>1</v>
          </cell>
          <cell r="J3">
            <v>42893.2</v>
          </cell>
          <cell r="K3">
            <v>1</v>
          </cell>
          <cell r="L3">
            <v>2</v>
          </cell>
          <cell r="M3">
            <v>0.4</v>
          </cell>
          <cell r="N3">
            <v>24644.6</v>
          </cell>
          <cell r="O3">
            <v>0.47130617708930961</v>
          </cell>
          <cell r="P3">
            <v>0.71782654427232739</v>
          </cell>
        </row>
        <row r="4">
          <cell r="A4" t="str">
            <v>E.L.L. Kinnisvara AS / AS Järvevana</v>
          </cell>
          <cell r="B4">
            <v>3</v>
          </cell>
          <cell r="C4">
            <v>1</v>
          </cell>
          <cell r="D4">
            <v>3</v>
          </cell>
          <cell r="E4">
            <v>0.75</v>
          </cell>
          <cell r="F4">
            <v>0.875</v>
          </cell>
          <cell r="H4">
            <v>5</v>
          </cell>
          <cell r="I4">
            <v>1</v>
          </cell>
          <cell r="J4">
            <v>42893.2</v>
          </cell>
          <cell r="K4">
            <v>1</v>
          </cell>
          <cell r="L4">
            <v>2</v>
          </cell>
          <cell r="M4">
            <v>0.4</v>
          </cell>
          <cell r="N4">
            <v>24644.6</v>
          </cell>
          <cell r="O4">
            <v>0.47130617708930961</v>
          </cell>
          <cell r="P4">
            <v>0.71782654427232739</v>
          </cell>
        </row>
        <row r="5">
          <cell r="A5" t="str">
            <v>AS YIT Ehitus / Ühiselamu Projekt OÜ</v>
          </cell>
          <cell r="B5">
            <v>3</v>
          </cell>
          <cell r="C5">
            <v>1</v>
          </cell>
          <cell r="D5">
            <v>4</v>
          </cell>
          <cell r="E5">
            <v>1</v>
          </cell>
          <cell r="F5">
            <v>1</v>
          </cell>
          <cell r="H5">
            <v>2</v>
          </cell>
          <cell r="I5">
            <v>0.4</v>
          </cell>
          <cell r="J5">
            <v>21100.7</v>
          </cell>
          <cell r="K5">
            <v>0.49193578469314486</v>
          </cell>
          <cell r="L5">
            <v>2</v>
          </cell>
          <cell r="M5">
            <v>0.4</v>
          </cell>
          <cell r="N5">
            <v>23040.9</v>
          </cell>
          <cell r="O5">
            <v>0.44063683304647161</v>
          </cell>
          <cell r="P5">
            <v>0.43314315443490409</v>
          </cell>
        </row>
        <row r="6">
          <cell r="A6" t="str">
            <v>Zelluloosi Kinnisvara OÜ</v>
          </cell>
          <cell r="B6">
            <v>0</v>
          </cell>
          <cell r="C6">
            <v>0</v>
          </cell>
          <cell r="D6">
            <v>4</v>
          </cell>
          <cell r="E6">
            <v>1</v>
          </cell>
          <cell r="F6">
            <v>0.5</v>
          </cell>
          <cell r="H6">
            <v>1</v>
          </cell>
          <cell r="I6">
            <v>0.2</v>
          </cell>
          <cell r="J6">
            <v>0</v>
          </cell>
          <cell r="K6">
            <v>0</v>
          </cell>
          <cell r="L6">
            <v>1</v>
          </cell>
          <cell r="M6">
            <v>0.2</v>
          </cell>
          <cell r="N6">
            <v>30000</v>
          </cell>
          <cell r="O6">
            <v>0.57372346528973039</v>
          </cell>
          <cell r="P6">
            <v>0.2434308663224326</v>
          </cell>
        </row>
        <row r="7">
          <cell r="A7" t="str">
            <v>Fausto Kinnisvara OÜ</v>
          </cell>
          <cell r="B7">
            <v>3</v>
          </cell>
          <cell r="C7">
            <v>1</v>
          </cell>
          <cell r="D7">
            <v>4</v>
          </cell>
          <cell r="E7">
            <v>1</v>
          </cell>
          <cell r="F7">
            <v>1</v>
          </cell>
          <cell r="H7">
            <v>2</v>
          </cell>
          <cell r="I7">
            <v>0.4</v>
          </cell>
          <cell r="J7">
            <v>13507.5</v>
          </cell>
          <cell r="K7">
            <v>0.31491005567316033</v>
          </cell>
          <cell r="L7">
            <v>3</v>
          </cell>
          <cell r="M7">
            <v>0.6</v>
          </cell>
          <cell r="N7">
            <v>13507.5</v>
          </cell>
          <cell r="O7">
            <v>0.25831899024670107</v>
          </cell>
          <cell r="P7">
            <v>0.39330726147996536</v>
          </cell>
        </row>
        <row r="8">
          <cell r="A8" t="str">
            <v>BC 25 OÜ</v>
          </cell>
          <cell r="B8">
            <v>3</v>
          </cell>
          <cell r="C8">
            <v>1</v>
          </cell>
          <cell r="D8">
            <v>4</v>
          </cell>
          <cell r="E8">
            <v>1</v>
          </cell>
          <cell r="F8">
            <v>1</v>
          </cell>
          <cell r="H8">
            <v>2</v>
          </cell>
          <cell r="I8">
            <v>0.4</v>
          </cell>
          <cell r="J8">
            <v>11617.400000000001</v>
          </cell>
          <cell r="K8">
            <v>0.27084479591170635</v>
          </cell>
          <cell r="L8">
            <v>2</v>
          </cell>
          <cell r="M8">
            <v>0.4</v>
          </cell>
          <cell r="N8">
            <v>12944.5</v>
          </cell>
          <cell r="O8">
            <v>0.24755211321476381</v>
          </cell>
          <cell r="P8">
            <v>0.32959922728161756</v>
          </cell>
        </row>
        <row r="9">
          <cell r="A9" t="str">
            <v>FB Baltic Holding OÜ</v>
          </cell>
          <cell r="B9">
            <v>3</v>
          </cell>
          <cell r="C9">
            <v>1</v>
          </cell>
          <cell r="D9">
            <v>4</v>
          </cell>
          <cell r="E9">
            <v>1</v>
          </cell>
          <cell r="F9">
            <v>1</v>
          </cell>
          <cell r="H9">
            <v>2</v>
          </cell>
          <cell r="I9">
            <v>0.4</v>
          </cell>
          <cell r="J9">
            <v>9106.5999999999985</v>
          </cell>
          <cell r="K9">
            <v>0.21230871093786427</v>
          </cell>
          <cell r="L9">
            <v>2</v>
          </cell>
          <cell r="M9">
            <v>0.4</v>
          </cell>
          <cell r="N9">
            <v>9106.5999999999985</v>
          </cell>
          <cell r="O9">
            <v>0.17415567030024859</v>
          </cell>
          <cell r="P9">
            <v>0.29661609530952826</v>
          </cell>
        </row>
        <row r="10">
          <cell r="A10" t="str">
            <v>Kaamos Kinnisvara OÜ / Kaamos Ehitus OÜ / Vindor Holding OÜ</v>
          </cell>
          <cell r="B10">
            <v>3</v>
          </cell>
          <cell r="C10">
            <v>1</v>
          </cell>
          <cell r="D10">
            <v>4</v>
          </cell>
          <cell r="E10">
            <v>1</v>
          </cell>
          <cell r="F10">
            <v>1</v>
          </cell>
          <cell r="H10">
            <v>1</v>
          </cell>
          <cell r="I10">
            <v>0.2</v>
          </cell>
          <cell r="J10">
            <v>27351</v>
          </cell>
          <cell r="K10">
            <v>0.6376535208378018</v>
          </cell>
          <cell r="L10">
            <v>1</v>
          </cell>
          <cell r="M10">
            <v>0.2</v>
          </cell>
          <cell r="N10">
            <v>27351</v>
          </cell>
          <cell r="O10">
            <v>0.52306368330464714</v>
          </cell>
          <cell r="P10">
            <v>0.39017930103561221</v>
          </cell>
        </row>
        <row r="11">
          <cell r="A11" t="str">
            <v>Kawe Group AS / Ühiselamu Projekt OÜ</v>
          </cell>
          <cell r="B11">
            <v>3</v>
          </cell>
          <cell r="C11">
            <v>1</v>
          </cell>
          <cell r="D11">
            <v>4</v>
          </cell>
          <cell r="E11">
            <v>1</v>
          </cell>
          <cell r="F11">
            <v>1</v>
          </cell>
          <cell r="H11">
            <v>1</v>
          </cell>
          <cell r="I11">
            <v>0.2</v>
          </cell>
          <cell r="J11">
            <v>6910.3</v>
          </cell>
          <cell r="K11">
            <v>0.16110479050292356</v>
          </cell>
          <cell r="L11">
            <v>5</v>
          </cell>
          <cell r="M11">
            <v>1</v>
          </cell>
          <cell r="N11">
            <v>30252.3</v>
          </cell>
          <cell r="O11">
            <v>0.57854847963281697</v>
          </cell>
          <cell r="P11">
            <v>0.48491331753393518</v>
          </cell>
        </row>
        <row r="12">
          <cell r="A12" t="str">
            <v>Ambler Properties OÜ</v>
          </cell>
          <cell r="B12">
            <v>3</v>
          </cell>
          <cell r="C12">
            <v>1</v>
          </cell>
          <cell r="D12">
            <v>4</v>
          </cell>
          <cell r="E12">
            <v>1</v>
          </cell>
          <cell r="F12">
            <v>1</v>
          </cell>
          <cell r="H12">
            <v>1</v>
          </cell>
          <cell r="I12">
            <v>0.2</v>
          </cell>
          <cell r="J12">
            <v>6441.5999999999995</v>
          </cell>
          <cell r="K12">
            <v>0.15017765053668181</v>
          </cell>
          <cell r="L12">
            <v>1</v>
          </cell>
          <cell r="M12">
            <v>0.2</v>
          </cell>
          <cell r="N12">
            <v>6441.5999999999995</v>
          </cell>
          <cell r="O12">
            <v>0.12318990246701089</v>
          </cell>
          <cell r="P12">
            <v>0.16834188825092317</v>
          </cell>
        </row>
        <row r="13">
          <cell r="A13" t="str">
            <v>ViaCerta OÜ</v>
          </cell>
          <cell r="B13">
            <v>3</v>
          </cell>
          <cell r="C13">
            <v>1</v>
          </cell>
          <cell r="D13">
            <v>4</v>
          </cell>
          <cell r="E13">
            <v>1</v>
          </cell>
          <cell r="F13">
            <v>1</v>
          </cell>
          <cell r="H13">
            <v>1</v>
          </cell>
          <cell r="I13">
            <v>0.2</v>
          </cell>
          <cell r="J13">
            <v>5092</v>
          </cell>
          <cell r="K13">
            <v>0.11871345574589913</v>
          </cell>
          <cell r="L13">
            <v>1</v>
          </cell>
          <cell r="M13">
            <v>0.2</v>
          </cell>
          <cell r="N13">
            <v>5092</v>
          </cell>
          <cell r="O13">
            <v>9.7379996175176897E-2</v>
          </cell>
          <cell r="P13">
            <v>0.15402336298026903</v>
          </cell>
        </row>
        <row r="14">
          <cell r="A14" t="str">
            <v>Solution Management OÜ</v>
          </cell>
          <cell r="B14">
            <v>3</v>
          </cell>
          <cell r="C14">
            <v>1</v>
          </cell>
          <cell r="D14">
            <v>4</v>
          </cell>
          <cell r="E14">
            <v>1</v>
          </cell>
          <cell r="F14">
            <v>1</v>
          </cell>
          <cell r="H14">
            <v>3</v>
          </cell>
          <cell r="I14">
            <v>0.6</v>
          </cell>
          <cell r="J14">
            <v>11606.5</v>
          </cell>
          <cell r="K14">
            <v>0.27059067637760764</v>
          </cell>
          <cell r="L14">
            <v>3</v>
          </cell>
          <cell r="M14">
            <v>0.6</v>
          </cell>
          <cell r="N14">
            <v>52290</v>
          </cell>
          <cell r="O14">
            <v>1</v>
          </cell>
          <cell r="P14">
            <v>0.61764766909440194</v>
          </cell>
        </row>
        <row r="15">
          <cell r="A15" t="str">
            <v>PalmGrupp OÜ</v>
          </cell>
          <cell r="B15">
            <v>3</v>
          </cell>
          <cell r="C15">
            <v>1</v>
          </cell>
          <cell r="D15">
            <v>3</v>
          </cell>
          <cell r="E15">
            <v>0.75</v>
          </cell>
          <cell r="F15">
            <v>0.875</v>
          </cell>
          <cell r="H15">
            <v>3</v>
          </cell>
          <cell r="I15">
            <v>0.6</v>
          </cell>
          <cell r="J15">
            <v>11606.5</v>
          </cell>
          <cell r="K15">
            <v>0.27059067637760764</v>
          </cell>
          <cell r="L15">
            <v>3</v>
          </cell>
          <cell r="M15">
            <v>0.6</v>
          </cell>
          <cell r="N15">
            <v>52290</v>
          </cell>
          <cell r="O15">
            <v>1</v>
          </cell>
          <cell r="P15">
            <v>0.61764766909440194</v>
          </cell>
        </row>
        <row r="16">
          <cell r="A16" t="str">
            <v>PalmGrupp OÜ - 2</v>
          </cell>
          <cell r="B16">
            <v>3</v>
          </cell>
          <cell r="C16">
            <v>1</v>
          </cell>
          <cell r="D16">
            <v>3</v>
          </cell>
          <cell r="E16">
            <v>0.75</v>
          </cell>
          <cell r="F16">
            <v>0.875</v>
          </cell>
          <cell r="H16">
            <v>3</v>
          </cell>
          <cell r="I16">
            <v>0.6</v>
          </cell>
          <cell r="J16">
            <v>11606.5</v>
          </cell>
          <cell r="K16">
            <v>0.27059067637760764</v>
          </cell>
          <cell r="L16">
            <v>3</v>
          </cell>
          <cell r="M16">
            <v>0.6</v>
          </cell>
          <cell r="N16">
            <v>52290</v>
          </cell>
          <cell r="O16">
            <v>1</v>
          </cell>
          <cell r="P16">
            <v>0.61764766909440194</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d (2)"/>
      <sheetName val="kokkuvõte"/>
      <sheetName val="hind"/>
      <sheetName val="Tellija tabel"/>
      <sheetName val="Sheet1"/>
      <sheetName val="platsikulud"/>
      <sheetName val="viimistlus"/>
      <sheetName val="mahud"/>
      <sheetName val="mahud2"/>
    </sheetNames>
    <sheetDataSet>
      <sheetData sheetId="0"/>
      <sheetData sheetId="1"/>
      <sheetData sheetId="2"/>
      <sheetData sheetId="3"/>
      <sheetData sheetId="4"/>
      <sheetData sheetId="5">
        <row r="2">
          <cell r="C2">
            <v>3500000</v>
          </cell>
        </row>
        <row r="3">
          <cell r="C3">
            <v>10</v>
          </cell>
        </row>
        <row r="7">
          <cell r="G7">
            <v>9</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DEL uus"/>
      <sheetName val="Kreu5uus_prognoos"/>
      <sheetName val="Kreu5uus_eelarve"/>
      <sheetName val="MUDEL"/>
      <sheetName val="Kreu5_eelarve"/>
      <sheetName val="Amortisatsioon"/>
      <sheetName val="Kreu5_prognoos"/>
      <sheetName val="Investeeringud 1.3.2019"/>
      <sheetName val="Pinnad"/>
      <sheetName val="Päring (2)"/>
      <sheetName val="Lisa 6.1 A_ehitus"/>
      <sheetName val="Lisa 6.1 A_sisustus"/>
      <sheetName val="A_sisendinfo"/>
      <sheetName val="Lisa 6.1 B_ehitus"/>
      <sheetName val="B_sisendinfo"/>
      <sheetName val="Lisa 6.1 C_ehitus"/>
      <sheetName val="Lisa 6.1 C_sisustus vana"/>
      <sheetName val="Lisa 6.1 C_sisustus"/>
      <sheetName val="C_sisendinfo"/>
    </sheetNames>
    <sheetDataSet>
      <sheetData sheetId="0"/>
      <sheetData sheetId="1"/>
      <sheetData sheetId="2"/>
      <sheetData sheetId="3">
        <row r="1">
          <cell r="BA1">
            <v>4.5999999999999999E-2</v>
          </cell>
        </row>
      </sheetData>
      <sheetData sheetId="4"/>
      <sheetData sheetId="5"/>
      <sheetData sheetId="6"/>
      <sheetData sheetId="7"/>
      <sheetData sheetId="8"/>
      <sheetData sheetId="9"/>
      <sheetData sheetId="10">
        <row r="17">
          <cell r="AM17">
            <v>1299.6999999999998</v>
          </cell>
        </row>
      </sheetData>
      <sheetData sheetId="11">
        <row r="29">
          <cell r="E29">
            <v>35128</v>
          </cell>
        </row>
      </sheetData>
      <sheetData sheetId="12"/>
      <sheetData sheetId="13">
        <row r="12">
          <cell r="AA12">
            <v>208.10000000000002</v>
          </cell>
        </row>
      </sheetData>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ostamine"/>
      <sheetName val="Gaasilõikus"/>
      <sheetName val="Saagimine"/>
      <sheetName val="Giljotiin"/>
      <sheetName val="Puurimine"/>
      <sheetName val="Painutamine"/>
      <sheetName val="Treimine"/>
      <sheetName val="Freesimine"/>
      <sheetName val="Valtsimine"/>
      <sheetName val="Materjalid"/>
      <sheetName val="Pakkeleht"/>
      <sheetName val="Viimistlus"/>
      <sheetName val="Markeerimine"/>
    </sheetNames>
    <sheetDataSet>
      <sheetData sheetId="0">
        <row r="1">
          <cell r="G1" t="str">
            <v>70530</v>
          </cell>
        </row>
        <row r="2">
          <cell r="C2">
            <v>39371</v>
          </cell>
          <cell r="G2" t="str">
            <v>Onninen</v>
          </cell>
        </row>
        <row r="3">
          <cell r="D3" t="str">
            <v>Indrek Tirmaste</v>
          </cell>
          <cell r="G3" t="str">
            <v>Laohoone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Suhtaadr1"/>
      <sheetName val="Suhtaadr2"/>
      <sheetName val="Absoluutaadr1"/>
      <sheetName val="Absoluutaadr2"/>
      <sheetName val="Nimed1"/>
      <sheetName val="Nimed2"/>
      <sheetName val="Märgised"/>
      <sheetName val="Diagramm"/>
      <sheetName val="Diagrammi näide"/>
      <sheetName val="Graafik"/>
      <sheetName val="Graafiku näide"/>
      <sheetName val="2 ühel"/>
      <sheetName val="Kopeerimine"/>
      <sheetName val="Lohista"/>
      <sheetName val="Nupud"/>
      <sheetName val="Objektimenüü"/>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t-plekk"/>
      <sheetName val="Betoon"/>
      <sheetName val="garant"/>
      <sheetName val="läga"/>
      <sheetName val="viim, põrand"/>
      <sheetName val="avad, lammut"/>
      <sheetName val="trepid"/>
      <sheetName val="muld,vund"/>
      <sheetName val="karkass"/>
      <sheetName val="seinad"/>
      <sheetName val="katus"/>
      <sheetName val="baas"/>
      <sheetName val="teras"/>
      <sheetName val="alus"/>
      <sheetName val="üld"/>
      <sheetName val="tellija"/>
      <sheetName val="muld_vun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9B1C1-32BD-4A5E-BC43-79AE377447B7}">
  <sheetPr codeName="Sheet34"/>
  <dimension ref="A1:Q46"/>
  <sheetViews>
    <sheetView tabSelected="1" workbookViewId="0">
      <selection activeCell="F38" sqref="F38"/>
    </sheetView>
  </sheetViews>
  <sheetFormatPr defaultColWidth="9.109375" defaultRowHeight="13.8" x14ac:dyDescent="0.25"/>
  <cols>
    <col min="1" max="1" width="5.44140625" style="1" customWidth="1"/>
    <col min="2" max="2" width="7.6640625" style="1" customWidth="1"/>
    <col min="3" max="3" width="7.88671875" style="1" customWidth="1"/>
    <col min="4" max="4" width="58.6640625" style="1" customWidth="1"/>
    <col min="5" max="8" width="16.6640625" style="1" customWidth="1"/>
    <col min="9" max="9" width="25.88671875" style="1" customWidth="1"/>
    <col min="10" max="10" width="35" style="1" customWidth="1"/>
    <col min="11" max="11" width="16.33203125" style="1" customWidth="1"/>
    <col min="12" max="12" width="10.109375" style="1" bestFit="1" customWidth="1"/>
    <col min="13" max="13" width="9.109375" style="1" customWidth="1"/>
    <col min="14" max="14" width="8.5546875" style="1" customWidth="1"/>
    <col min="15" max="15" width="9.109375" style="1"/>
    <col min="16" max="16" width="11.33203125" style="1" bestFit="1" customWidth="1"/>
    <col min="17" max="17" width="10.109375" style="1" bestFit="1" customWidth="1"/>
    <col min="18" max="16384" width="9.109375" style="1"/>
  </cols>
  <sheetData>
    <row r="1" spans="1:17" x14ac:dyDescent="0.25">
      <c r="J1" s="2" t="s">
        <v>80</v>
      </c>
    </row>
    <row r="2" spans="1:17" ht="18.75" customHeight="1" x14ac:dyDescent="0.25"/>
    <row r="3" spans="1:17" ht="17.399999999999999" x14ac:dyDescent="0.3">
      <c r="A3" s="189" t="s">
        <v>83</v>
      </c>
      <c r="B3" s="189"/>
      <c r="C3" s="189"/>
      <c r="D3" s="189"/>
      <c r="E3" s="189"/>
      <c r="F3" s="189"/>
      <c r="G3" s="189"/>
      <c r="H3" s="189"/>
      <c r="I3" s="189"/>
      <c r="J3" s="189"/>
    </row>
    <row r="5" spans="1:17" x14ac:dyDescent="0.25">
      <c r="C5" s="3" t="s">
        <v>0</v>
      </c>
      <c r="D5" s="4" t="s">
        <v>1</v>
      </c>
      <c r="J5" s="5"/>
      <c r="M5" s="6"/>
      <c r="N5" s="7"/>
    </row>
    <row r="6" spans="1:17" x14ac:dyDescent="0.25">
      <c r="C6" s="3" t="s">
        <v>2</v>
      </c>
      <c r="D6" s="8" t="s">
        <v>3</v>
      </c>
      <c r="J6" s="9"/>
      <c r="M6" s="6"/>
      <c r="N6" s="7"/>
      <c r="P6" s="10"/>
    </row>
    <row r="7" spans="1:17" ht="15.6" x14ac:dyDescent="0.3">
      <c r="J7" s="11"/>
      <c r="K7" s="12"/>
      <c r="L7" s="12"/>
      <c r="M7" s="6"/>
      <c r="N7" s="7"/>
      <c r="O7" s="3"/>
      <c r="P7" s="10"/>
    </row>
    <row r="8" spans="1:17" x14ac:dyDescent="0.25">
      <c r="D8" s="13" t="s">
        <v>4</v>
      </c>
      <c r="E8" s="14">
        <v>151.53559999999999</v>
      </c>
      <c r="F8" s="4" t="s">
        <v>43</v>
      </c>
      <c r="G8" s="12"/>
      <c r="H8" s="12"/>
      <c r="I8" s="12"/>
      <c r="L8" s="15"/>
    </row>
    <row r="9" spans="1:17" x14ac:dyDescent="0.25">
      <c r="D9" s="13" t="s">
        <v>5</v>
      </c>
      <c r="E9" s="16">
        <v>1335</v>
      </c>
      <c r="F9" s="4" t="s">
        <v>43</v>
      </c>
      <c r="G9" s="12"/>
      <c r="H9" s="12"/>
      <c r="I9" s="12"/>
      <c r="K9" s="12"/>
      <c r="L9" s="17"/>
      <c r="O9" s="12"/>
    </row>
    <row r="10" spans="1:17" x14ac:dyDescent="0.25">
      <c r="D10" s="12"/>
      <c r="O10" s="18"/>
      <c r="P10" s="19"/>
    </row>
    <row r="11" spans="1:17" ht="14.4" thickBot="1" x14ac:dyDescent="0.3">
      <c r="D11" s="12"/>
      <c r="E11" s="190" t="s">
        <v>84</v>
      </c>
      <c r="F11" s="190"/>
      <c r="G11" s="190" t="s">
        <v>81</v>
      </c>
      <c r="H11" s="190"/>
      <c r="O11" s="18"/>
      <c r="P11" s="19"/>
    </row>
    <row r="12" spans="1:17" x14ac:dyDescent="0.25">
      <c r="B12" s="20" t="s">
        <v>6</v>
      </c>
      <c r="C12" s="21"/>
      <c r="D12" s="21"/>
      <c r="E12" s="22" t="s">
        <v>44</v>
      </c>
      <c r="F12" s="23" t="s">
        <v>7</v>
      </c>
      <c r="G12" s="22" t="s">
        <v>44</v>
      </c>
      <c r="H12" s="23" t="s">
        <v>7</v>
      </c>
      <c r="I12" s="24" t="s">
        <v>8</v>
      </c>
      <c r="J12" s="25" t="s">
        <v>9</v>
      </c>
    </row>
    <row r="13" spans="1:17" x14ac:dyDescent="0.25">
      <c r="B13" s="26"/>
      <c r="C13" s="27" t="s">
        <v>10</v>
      </c>
      <c r="D13" s="28"/>
      <c r="E13" s="29">
        <f>F13/$E$8</f>
        <v>0.96643956931572517</v>
      </c>
      <c r="F13" s="30">
        <f>'Annuiteedigraafik BIL'!F17</f>
        <v>146.44999999999999</v>
      </c>
      <c r="G13" s="29">
        <f>H13/$E$8</f>
        <v>0.96643956931572517</v>
      </c>
      <c r="H13" s="30">
        <f>F13</f>
        <v>146.44999999999999</v>
      </c>
      <c r="I13" s="191" t="s">
        <v>11</v>
      </c>
      <c r="J13" s="186"/>
      <c r="K13" s="31"/>
      <c r="O13" s="3"/>
      <c r="P13" s="31"/>
      <c r="Q13" s="32"/>
    </row>
    <row r="14" spans="1:17" x14ac:dyDescent="0.25">
      <c r="B14" s="26"/>
      <c r="C14" s="27" t="s">
        <v>12</v>
      </c>
      <c r="D14" s="28"/>
      <c r="E14" s="29">
        <f t="shared" ref="E14:E20" si="0">F14/$E$8</f>
        <v>7.2657514141891415</v>
      </c>
      <c r="F14" s="30">
        <f>'Annuiteedigraafik PT'!F14</f>
        <v>1101.02</v>
      </c>
      <c r="G14" s="29">
        <f t="shared" ref="G14:G20" si="1">H14/$E$8</f>
        <v>7.2657514141891415</v>
      </c>
      <c r="H14" s="30">
        <f t="shared" ref="H14:H17" si="2">F14</f>
        <v>1101.02</v>
      </c>
      <c r="I14" s="192"/>
      <c r="J14" s="187"/>
      <c r="K14" s="31"/>
      <c r="O14" s="3"/>
      <c r="P14" s="31"/>
      <c r="Q14" s="32"/>
    </row>
    <row r="15" spans="1:17" x14ac:dyDescent="0.25">
      <c r="B15" s="26"/>
      <c r="C15" s="27" t="s">
        <v>13</v>
      </c>
      <c r="D15" s="28"/>
      <c r="E15" s="29">
        <f t="shared" si="0"/>
        <v>1.5497348477849431</v>
      </c>
      <c r="F15" s="30">
        <f>'Annuiteedigraafik TS'!F14</f>
        <v>234.84</v>
      </c>
      <c r="G15" s="29">
        <f t="shared" si="1"/>
        <v>1.5497348477849431</v>
      </c>
      <c r="H15" s="30">
        <f t="shared" si="2"/>
        <v>234.84</v>
      </c>
      <c r="I15" s="192"/>
      <c r="J15" s="187"/>
      <c r="K15" s="31"/>
      <c r="O15" s="3"/>
      <c r="P15" s="31"/>
      <c r="Q15" s="32"/>
    </row>
    <row r="16" spans="1:17" x14ac:dyDescent="0.25">
      <c r="B16" s="33">
        <v>400</v>
      </c>
      <c r="C16" s="193" t="s">
        <v>14</v>
      </c>
      <c r="D16" s="194"/>
      <c r="E16" s="29">
        <f t="shared" si="0"/>
        <v>1.6700003167572506</v>
      </c>
      <c r="F16" s="30">
        <v>253.06450000000001</v>
      </c>
      <c r="G16" s="29">
        <f t="shared" si="1"/>
        <v>1.6700003167572506</v>
      </c>
      <c r="H16" s="30">
        <f t="shared" si="2"/>
        <v>253.06450000000001</v>
      </c>
      <c r="I16" s="192"/>
      <c r="J16" s="187"/>
      <c r="O16" s="3"/>
      <c r="P16" s="31"/>
      <c r="Q16" s="32"/>
    </row>
    <row r="17" spans="2:17" x14ac:dyDescent="0.25">
      <c r="B17" s="33">
        <v>400</v>
      </c>
      <c r="C17" s="193" t="s">
        <v>15</v>
      </c>
      <c r="D17" s="194"/>
      <c r="E17" s="29">
        <f t="shared" si="0"/>
        <v>0.45246834616654863</v>
      </c>
      <c r="F17" s="30">
        <v>68.56506231735564</v>
      </c>
      <c r="G17" s="29">
        <f t="shared" si="1"/>
        <v>0.45246834616654863</v>
      </c>
      <c r="H17" s="30">
        <f t="shared" si="2"/>
        <v>68.56506231735564</v>
      </c>
      <c r="I17" s="192"/>
      <c r="J17" s="187"/>
      <c r="O17" s="3"/>
      <c r="P17" s="31"/>
      <c r="Q17" s="32"/>
    </row>
    <row r="18" spans="2:17" x14ac:dyDescent="0.25">
      <c r="B18" s="33">
        <v>100</v>
      </c>
      <c r="C18" s="34" t="s">
        <v>16</v>
      </c>
      <c r="D18" s="35"/>
      <c r="E18" s="29">
        <f t="shared" si="0"/>
        <v>0.33635431825371714</v>
      </c>
      <c r="F18" s="36">
        <v>50.969653429167977</v>
      </c>
      <c r="G18" s="29">
        <f t="shared" si="1"/>
        <v>0.34644494780132867</v>
      </c>
      <c r="H18" s="36">
        <f>F18*1.03</f>
        <v>52.498743032043016</v>
      </c>
      <c r="I18" s="183" t="s">
        <v>17</v>
      </c>
      <c r="J18" s="187"/>
      <c r="K18" s="31"/>
      <c r="O18" s="3"/>
      <c r="P18" s="31"/>
      <c r="Q18" s="32"/>
    </row>
    <row r="19" spans="2:17" x14ac:dyDescent="0.25">
      <c r="B19" s="33">
        <v>200</v>
      </c>
      <c r="C19" s="37" t="s">
        <v>18</v>
      </c>
      <c r="D19" s="38"/>
      <c r="E19" s="29">
        <f t="shared" si="0"/>
        <v>0.83498239535477314</v>
      </c>
      <c r="F19" s="36">
        <v>126.52955826952275</v>
      </c>
      <c r="G19" s="29">
        <f t="shared" si="1"/>
        <v>0.86003186721541636</v>
      </c>
      <c r="H19" s="36">
        <f t="shared" ref="H19:H20" si="3">F19*1.03</f>
        <v>130.32544501760844</v>
      </c>
      <c r="I19" s="184"/>
      <c r="J19" s="187"/>
      <c r="K19" s="31"/>
      <c r="O19" s="3"/>
      <c r="P19" s="31"/>
      <c r="Q19" s="32"/>
    </row>
    <row r="20" spans="2:17" x14ac:dyDescent="0.25">
      <c r="B20" s="33">
        <v>500</v>
      </c>
      <c r="C20" s="37" t="s">
        <v>19</v>
      </c>
      <c r="D20" s="38"/>
      <c r="E20" s="29">
        <f t="shared" si="0"/>
        <v>1.7569077744033254E-2</v>
      </c>
      <c r="F20" s="36">
        <v>2.6623407373887256</v>
      </c>
      <c r="G20" s="29">
        <f t="shared" si="1"/>
        <v>1.8096150076354251E-2</v>
      </c>
      <c r="H20" s="36">
        <f t="shared" si="3"/>
        <v>2.7422109595103872</v>
      </c>
      <c r="I20" s="185"/>
      <c r="J20" s="188"/>
      <c r="K20" s="31"/>
      <c r="O20" s="3"/>
      <c r="P20" s="31"/>
      <c r="Q20" s="32"/>
    </row>
    <row r="21" spans="2:17" x14ac:dyDescent="0.25">
      <c r="B21" s="39"/>
      <c r="C21" s="40" t="s">
        <v>20</v>
      </c>
      <c r="D21" s="40"/>
      <c r="E21" s="41">
        <f>SUM(E13:E20)</f>
        <v>13.093300285566134</v>
      </c>
      <c r="F21" s="42">
        <f>SUM(F13:F20)</f>
        <v>1984.101114753435</v>
      </c>
      <c r="G21" s="41">
        <f>SUM(G13:G20)</f>
        <v>13.128967459306711</v>
      </c>
      <c r="H21" s="42">
        <f>SUM(H13:H20)</f>
        <v>1989.5059613265173</v>
      </c>
      <c r="I21" s="43"/>
      <c r="J21" s="44"/>
      <c r="K21" s="31"/>
      <c r="P21" s="31"/>
      <c r="Q21" s="32"/>
    </row>
    <row r="22" spans="2:17" x14ac:dyDescent="0.25">
      <c r="B22" s="45"/>
      <c r="C22" s="46"/>
      <c r="D22" s="46"/>
      <c r="E22" s="47"/>
      <c r="F22" s="48"/>
      <c r="G22" s="47"/>
      <c r="H22" s="48"/>
      <c r="I22" s="49"/>
      <c r="J22" s="50"/>
      <c r="K22" s="31"/>
      <c r="P22" s="31"/>
      <c r="Q22" s="32"/>
    </row>
    <row r="23" spans="2:17" x14ac:dyDescent="0.25">
      <c r="B23" s="51" t="s">
        <v>21</v>
      </c>
      <c r="C23" s="40"/>
      <c r="D23" s="40"/>
      <c r="E23" s="52" t="s">
        <v>44</v>
      </c>
      <c r="F23" s="53" t="s">
        <v>7</v>
      </c>
      <c r="G23" s="52" t="s">
        <v>44</v>
      </c>
      <c r="H23" s="53" t="s">
        <v>7</v>
      </c>
      <c r="I23" s="54" t="s">
        <v>8</v>
      </c>
      <c r="J23" s="55" t="s">
        <v>9</v>
      </c>
      <c r="K23" s="31"/>
      <c r="P23" s="31"/>
      <c r="Q23" s="32"/>
    </row>
    <row r="24" spans="2:17" x14ac:dyDescent="0.25">
      <c r="B24" s="33">
        <v>300</v>
      </c>
      <c r="C24" s="193" t="s">
        <v>22</v>
      </c>
      <c r="D24" s="194"/>
      <c r="E24" s="56">
        <f t="shared" ref="E24:G31" si="4">F24/$E$8</f>
        <v>0.26111875433333331</v>
      </c>
      <c r="F24" s="57">
        <v>39.568787109154258</v>
      </c>
      <c r="G24" s="56">
        <f t="shared" si="4"/>
        <v>0.40376006694136563</v>
      </c>
      <c r="H24" s="57">
        <v>61.184024000000001</v>
      </c>
      <c r="I24" s="58" t="s">
        <v>23</v>
      </c>
      <c r="J24" s="198" t="s">
        <v>24</v>
      </c>
      <c r="O24" s="3"/>
      <c r="P24" s="31"/>
      <c r="Q24" s="32"/>
    </row>
    <row r="25" spans="2:17" x14ac:dyDescent="0.25">
      <c r="B25" s="33">
        <v>300</v>
      </c>
      <c r="C25" s="194" t="s">
        <v>25</v>
      </c>
      <c r="D25" s="200"/>
      <c r="E25" s="56">
        <f t="shared" si="4"/>
        <v>1.0325353177499998</v>
      </c>
      <c r="F25" s="57">
        <v>156.46585889643686</v>
      </c>
      <c r="G25" s="56">
        <f t="shared" ref="G25" si="5">H25/$E$8</f>
        <v>1.0827217498726371</v>
      </c>
      <c r="H25" s="57">
        <v>164.07088999999999</v>
      </c>
      <c r="I25" s="58" t="s">
        <v>23</v>
      </c>
      <c r="J25" s="199"/>
      <c r="L25" s="59"/>
      <c r="O25" s="3"/>
      <c r="P25" s="31"/>
      <c r="Q25" s="32"/>
    </row>
    <row r="26" spans="2:17" x14ac:dyDescent="0.25">
      <c r="B26" s="33">
        <v>600</v>
      </c>
      <c r="C26" s="37" t="s">
        <v>26</v>
      </c>
      <c r="D26" s="38"/>
      <c r="E26" s="56"/>
      <c r="F26" s="57"/>
      <c r="G26" s="56"/>
      <c r="H26" s="57"/>
      <c r="I26" s="60"/>
      <c r="J26" s="199"/>
      <c r="K26" s="31"/>
      <c r="L26" s="59"/>
      <c r="O26" s="3"/>
      <c r="P26" s="31"/>
      <c r="Q26" s="32"/>
    </row>
    <row r="27" spans="2:17" x14ac:dyDescent="0.25">
      <c r="B27" s="33"/>
      <c r="C27" s="37">
        <v>610</v>
      </c>
      <c r="D27" s="38" t="s">
        <v>27</v>
      </c>
      <c r="E27" s="56">
        <f t="shared" si="4"/>
        <v>0.71970638844778756</v>
      </c>
      <c r="F27" s="57">
        <v>109.06113939726855</v>
      </c>
      <c r="G27" s="56">
        <f t="shared" ref="G27" si="6">H27/$E$8</f>
        <v>1.5629829120153946</v>
      </c>
      <c r="H27" s="57">
        <v>236.84755336200001</v>
      </c>
      <c r="I27" s="201" t="s">
        <v>28</v>
      </c>
      <c r="J27" s="199"/>
      <c r="K27" s="31"/>
      <c r="L27" s="59"/>
      <c r="O27" s="3"/>
      <c r="P27" s="31"/>
      <c r="Q27" s="32"/>
    </row>
    <row r="28" spans="2:17" x14ac:dyDescent="0.25">
      <c r="B28" s="33"/>
      <c r="C28" s="37">
        <v>620</v>
      </c>
      <c r="D28" s="38" t="s">
        <v>29</v>
      </c>
      <c r="E28" s="56">
        <f t="shared" si="4"/>
        <v>0.43368503475317777</v>
      </c>
      <c r="F28" s="57">
        <v>65.718721952343643</v>
      </c>
      <c r="G28" s="56">
        <f t="shared" ref="G28" si="7">H28/$E$8</f>
        <v>0.83903564105068384</v>
      </c>
      <c r="H28" s="57">
        <v>127.143769288</v>
      </c>
      <c r="I28" s="202"/>
      <c r="J28" s="199"/>
      <c r="K28" s="31"/>
      <c r="L28" s="59"/>
      <c r="O28" s="3"/>
      <c r="P28" s="31"/>
      <c r="Q28" s="32"/>
    </row>
    <row r="29" spans="2:17" x14ac:dyDescent="0.25">
      <c r="B29" s="33"/>
      <c r="C29" s="37">
        <v>630</v>
      </c>
      <c r="D29" s="38" t="s">
        <v>30</v>
      </c>
      <c r="E29" s="56">
        <f t="shared" si="4"/>
        <v>6.2794588782890862E-2</v>
      </c>
      <c r="F29" s="57">
        <v>9.5156156879686353</v>
      </c>
      <c r="G29" s="56">
        <f t="shared" ref="G29" si="8">H29/$E$8</f>
        <v>5.1837050666642036E-2</v>
      </c>
      <c r="H29" s="57">
        <v>7.8551585749999999</v>
      </c>
      <c r="I29" s="202"/>
      <c r="J29" s="199"/>
      <c r="K29" s="31"/>
      <c r="L29" s="59"/>
      <c r="O29" s="3"/>
      <c r="P29" s="31"/>
      <c r="Q29" s="32"/>
    </row>
    <row r="30" spans="2:17" x14ac:dyDescent="0.25">
      <c r="B30" s="33">
        <v>700</v>
      </c>
      <c r="C30" s="194" t="s">
        <v>31</v>
      </c>
      <c r="D30" s="200"/>
      <c r="E30" s="56">
        <f t="shared" si="4"/>
        <v>0.52957315127927007</v>
      </c>
      <c r="F30" s="57">
        <v>80.249185222994953</v>
      </c>
      <c r="G30" s="56">
        <f t="shared" ref="G30" si="9">H30/$E$8</f>
        <v>0.29154865259384594</v>
      </c>
      <c r="H30" s="182">
        <v>44.18</v>
      </c>
      <c r="I30" s="58" t="s">
        <v>23</v>
      </c>
      <c r="J30" s="199"/>
      <c r="K30" s="31"/>
      <c r="L30" s="59"/>
      <c r="O30" s="3"/>
      <c r="P30" s="31"/>
      <c r="Q30" s="32"/>
    </row>
    <row r="31" spans="2:17" x14ac:dyDescent="0.25">
      <c r="B31" s="33">
        <v>700</v>
      </c>
      <c r="C31" s="194" t="s">
        <v>32</v>
      </c>
      <c r="D31" s="200"/>
      <c r="E31" s="56">
        <f t="shared" si="4"/>
        <v>0.04</v>
      </c>
      <c r="F31" s="57">
        <v>6.0614239999999997</v>
      </c>
      <c r="G31" s="56">
        <f t="shared" ref="G31" si="10">H31/$E$8</f>
        <v>1.2736281111501192E-2</v>
      </c>
      <c r="H31" s="182">
        <v>1.93</v>
      </c>
      <c r="I31" s="58" t="s">
        <v>23</v>
      </c>
      <c r="J31" s="199"/>
      <c r="K31" s="31"/>
      <c r="L31" s="59"/>
      <c r="O31" s="3"/>
      <c r="P31" s="31"/>
      <c r="Q31" s="32"/>
    </row>
    <row r="32" spans="2:17" ht="14.4" thickBot="1" x14ac:dyDescent="0.3">
      <c r="B32" s="61"/>
      <c r="C32" s="62" t="s">
        <v>33</v>
      </c>
      <c r="D32" s="62"/>
      <c r="E32" s="63">
        <f>SUM(E24:E31)</f>
        <v>3.0794132353464594</v>
      </c>
      <c r="F32" s="64">
        <f>SUM(F24:F31)</f>
        <v>466.64073226616688</v>
      </c>
      <c r="G32" s="63">
        <f>SUM(G24:G31)</f>
        <v>4.24462235425207</v>
      </c>
      <c r="H32" s="64">
        <f>SUM(H24:H31)</f>
        <v>643.21139522499993</v>
      </c>
      <c r="I32" s="65"/>
      <c r="J32" s="66"/>
      <c r="K32" s="31"/>
      <c r="L32" s="59"/>
      <c r="P32" s="31"/>
      <c r="Q32" s="32"/>
    </row>
    <row r="33" spans="2:12" ht="21.6" customHeight="1" x14ac:dyDescent="0.25">
      <c r="B33" s="67"/>
      <c r="C33" s="12"/>
      <c r="D33" s="12"/>
      <c r="E33" s="68"/>
      <c r="F33" s="69"/>
      <c r="G33" s="68"/>
      <c r="H33" s="69"/>
      <c r="I33" s="70"/>
      <c r="K33" s="31"/>
      <c r="L33" s="59"/>
    </row>
    <row r="34" spans="2:12" x14ac:dyDescent="0.25">
      <c r="B34" s="195" t="s">
        <v>34</v>
      </c>
      <c r="C34" s="195"/>
      <c r="D34" s="195"/>
      <c r="E34" s="68">
        <f>E21+E32</f>
        <v>16.172713520912595</v>
      </c>
      <c r="F34" s="69">
        <f>F21+F32</f>
        <v>2450.7418470196017</v>
      </c>
      <c r="G34" s="68">
        <f>G21+G32</f>
        <v>17.37358981355878</v>
      </c>
      <c r="H34" s="69">
        <f>H21+H32</f>
        <v>2632.7173565515172</v>
      </c>
      <c r="I34" s="70"/>
      <c r="L34" s="59"/>
    </row>
    <row r="35" spans="2:12" x14ac:dyDescent="0.25">
      <c r="B35" s="67" t="s">
        <v>35</v>
      </c>
      <c r="C35" s="71"/>
      <c r="D35" s="72">
        <v>0.2</v>
      </c>
      <c r="E35" s="73">
        <f>E34*D35</f>
        <v>3.2345427041825192</v>
      </c>
      <c r="F35" s="69">
        <f>F34*D35</f>
        <v>490.14836940392036</v>
      </c>
      <c r="G35" s="73">
        <f>G34*D35</f>
        <v>3.4747179627117561</v>
      </c>
      <c r="H35" s="69">
        <f>H34*D35</f>
        <v>526.54347131030352</v>
      </c>
      <c r="L35" s="59"/>
    </row>
    <row r="36" spans="2:12" x14ac:dyDescent="0.25">
      <c r="B36" s="12" t="s">
        <v>36</v>
      </c>
      <c r="C36" s="12"/>
      <c r="D36" s="12"/>
      <c r="E36" s="68">
        <f>E34+E35</f>
        <v>19.407256225095114</v>
      </c>
      <c r="F36" s="69">
        <f>F34+F35</f>
        <v>2940.8902164235219</v>
      </c>
      <c r="G36" s="68">
        <f>G34+G35</f>
        <v>20.848307776270538</v>
      </c>
      <c r="H36" s="69">
        <f>H34+H35</f>
        <v>3159.2608278618209</v>
      </c>
      <c r="I36" s="70"/>
      <c r="L36" s="59"/>
    </row>
    <row r="37" spans="2:12" x14ac:dyDescent="0.25">
      <c r="B37" s="12" t="s">
        <v>37</v>
      </c>
      <c r="C37" s="12"/>
      <c r="D37" s="12"/>
      <c r="E37" s="74" t="s">
        <v>85</v>
      </c>
      <c r="F37" s="69">
        <f>F34*16</f>
        <v>39211.869552313627</v>
      </c>
      <c r="G37" s="74" t="s">
        <v>82</v>
      </c>
      <c r="H37" s="69">
        <f>H34*12</f>
        <v>31592.608278618209</v>
      </c>
      <c r="I37" s="75"/>
      <c r="J37" s="76"/>
    </row>
    <row r="38" spans="2:12" ht="14.4" thickBot="1" x14ac:dyDescent="0.3">
      <c r="B38" s="12" t="s">
        <v>38</v>
      </c>
      <c r="C38" s="12"/>
      <c r="D38" s="12"/>
      <c r="E38" s="77" t="s">
        <v>85</v>
      </c>
      <c r="F38" s="78">
        <f>F36*16</f>
        <v>47054.24346277635</v>
      </c>
      <c r="G38" s="77" t="s">
        <v>82</v>
      </c>
      <c r="H38" s="78">
        <f>H36*12</f>
        <v>37911.12993434185</v>
      </c>
      <c r="I38" s="79"/>
      <c r="J38" s="80"/>
    </row>
    <row r="39" spans="2:12" ht="15.6" x14ac:dyDescent="0.3">
      <c r="B39" s="196"/>
      <c r="C39" s="196"/>
      <c r="D39" s="196"/>
      <c r="E39" s="196"/>
      <c r="F39" s="196"/>
      <c r="G39" s="81"/>
      <c r="H39" s="81"/>
      <c r="I39" s="81"/>
      <c r="J39" s="11"/>
    </row>
    <row r="40" spans="2:12" ht="49.65" customHeight="1" x14ac:dyDescent="0.25">
      <c r="B40" s="197" t="s">
        <v>39</v>
      </c>
      <c r="C40" s="197"/>
      <c r="D40" s="197"/>
      <c r="E40" s="197"/>
      <c r="F40" s="197"/>
      <c r="G40" s="197"/>
      <c r="H40" s="197"/>
      <c r="I40" s="197"/>
      <c r="J40" s="197"/>
    </row>
    <row r="41" spans="2:12" ht="15.6" x14ac:dyDescent="0.3">
      <c r="B41" s="82"/>
      <c r="C41" s="11"/>
      <c r="D41" s="11"/>
      <c r="E41" s="11"/>
      <c r="F41" s="11"/>
      <c r="G41" s="11"/>
      <c r="H41" s="11"/>
      <c r="I41" s="11"/>
      <c r="J41" s="11"/>
    </row>
    <row r="42" spans="2:12" ht="15.6" x14ac:dyDescent="0.3">
      <c r="B42" s="11"/>
      <c r="C42" s="11"/>
      <c r="D42" s="11"/>
      <c r="E42" s="11"/>
      <c r="F42" s="11"/>
      <c r="G42" s="11"/>
      <c r="H42" s="11"/>
      <c r="I42" s="11"/>
      <c r="J42" s="11"/>
    </row>
    <row r="43" spans="2:12" x14ac:dyDescent="0.25">
      <c r="B43" s="12" t="s">
        <v>40</v>
      </c>
      <c r="C43" s="12"/>
      <c r="D43" s="12"/>
      <c r="E43" s="12" t="s">
        <v>41</v>
      </c>
    </row>
    <row r="45" spans="2:12" x14ac:dyDescent="0.25">
      <c r="B45" s="83" t="s">
        <v>42</v>
      </c>
      <c r="C45" s="83"/>
      <c r="D45" s="83"/>
      <c r="E45" s="83" t="s">
        <v>42</v>
      </c>
      <c r="F45" s="83"/>
      <c r="G45" s="83"/>
      <c r="H45" s="83"/>
      <c r="I45" s="83"/>
    </row>
    <row r="46" spans="2:12" ht="15.6" x14ac:dyDescent="0.3">
      <c r="B46" s="11"/>
      <c r="C46" s="11"/>
      <c r="D46" s="11"/>
      <c r="E46" s="11"/>
      <c r="F46" s="11"/>
      <c r="G46" s="11"/>
      <c r="H46" s="11"/>
      <c r="I46" s="11"/>
      <c r="J46" s="11"/>
    </row>
  </sheetData>
  <mergeCells count="17">
    <mergeCell ref="B34:D34"/>
    <mergeCell ref="B39:F39"/>
    <mergeCell ref="B40:J40"/>
    <mergeCell ref="C24:D24"/>
    <mergeCell ref="J24:J31"/>
    <mergeCell ref="C25:D25"/>
    <mergeCell ref="I27:I29"/>
    <mergeCell ref="C30:D30"/>
    <mergeCell ref="C31:D31"/>
    <mergeCell ref="I18:I20"/>
    <mergeCell ref="J13:J20"/>
    <mergeCell ref="A3:J3"/>
    <mergeCell ref="E11:F11"/>
    <mergeCell ref="G11:H11"/>
    <mergeCell ref="I13:I17"/>
    <mergeCell ref="C16:D16"/>
    <mergeCell ref="C17:D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9C797-D1A2-4C09-8760-047A7EDCC1F8}">
  <sheetPr codeName="Sheet35"/>
  <dimension ref="A1:P136"/>
  <sheetViews>
    <sheetView workbookViewId="0">
      <selection activeCell="B4" sqref="B4"/>
    </sheetView>
  </sheetViews>
  <sheetFormatPr defaultColWidth="9.109375" defaultRowHeight="14.4" x14ac:dyDescent="0.3"/>
  <cols>
    <col min="1" max="1" width="9.109375" style="86" customWidth="1"/>
    <col min="2" max="2" width="7.88671875" style="86" customWidth="1"/>
    <col min="3" max="3" width="14.6640625" style="86" customWidth="1"/>
    <col min="4" max="4" width="14.33203125" style="86" customWidth="1"/>
    <col min="5" max="7" width="14.6640625" style="86" customWidth="1"/>
    <col min="8" max="10" width="9.109375" style="86"/>
    <col min="11" max="11" width="11" style="86" customWidth="1"/>
    <col min="12" max="16384" width="9.109375" style="86"/>
  </cols>
  <sheetData>
    <row r="1" spans="1:16" x14ac:dyDescent="0.3">
      <c r="A1"/>
      <c r="B1" s="84"/>
      <c r="C1" s="84"/>
      <c r="D1" s="84"/>
      <c r="E1" s="84"/>
      <c r="F1" s="84"/>
      <c r="G1" s="85"/>
    </row>
    <row r="2" spans="1:16" x14ac:dyDescent="0.3">
      <c r="A2" s="84"/>
      <c r="B2" s="84"/>
      <c r="C2" s="84"/>
      <c r="D2" s="84"/>
      <c r="E2" s="84"/>
      <c r="F2" s="87"/>
      <c r="G2" s="88"/>
    </row>
    <row r="3" spans="1:16" x14ac:dyDescent="0.3">
      <c r="A3" s="89"/>
      <c r="B3" s="89"/>
      <c r="C3" s="89"/>
      <c r="D3" s="89"/>
      <c r="E3" s="89"/>
      <c r="F3" s="87"/>
      <c r="G3" s="88"/>
      <c r="H3" s="90"/>
      <c r="I3" s="90"/>
      <c r="J3" s="90"/>
      <c r="K3" s="91" t="s">
        <v>0</v>
      </c>
      <c r="L3" s="91" t="s">
        <v>45</v>
      </c>
      <c r="M3" s="92"/>
      <c r="N3" s="90"/>
      <c r="O3" s="90"/>
    </row>
    <row r="4" spans="1:16" ht="18" x14ac:dyDescent="0.35">
      <c r="A4" s="89"/>
      <c r="B4" s="93" t="s">
        <v>46</v>
      </c>
      <c r="C4" s="89"/>
      <c r="D4" s="89"/>
      <c r="E4" s="87"/>
      <c r="F4" s="94" t="s">
        <v>3</v>
      </c>
      <c r="G4" s="89"/>
      <c r="H4" s="90"/>
      <c r="I4" s="90"/>
      <c r="J4" s="90"/>
      <c r="K4" s="95" t="s">
        <v>47</v>
      </c>
      <c r="L4" s="96">
        <v>151.53559999999999</v>
      </c>
      <c r="M4" s="97">
        <v>9.6691934660541087E-2</v>
      </c>
      <c r="N4" s="98"/>
      <c r="O4" s="99"/>
    </row>
    <row r="5" spans="1:16" x14ac:dyDescent="0.3">
      <c r="A5" s="89"/>
      <c r="B5" s="89"/>
      <c r="C5" s="89"/>
      <c r="D5" s="89"/>
      <c r="E5" s="89"/>
      <c r="F5" s="100"/>
      <c r="G5" s="89"/>
      <c r="H5" s="90"/>
      <c r="I5" s="90"/>
      <c r="J5" s="90"/>
      <c r="K5" s="95" t="s">
        <v>48</v>
      </c>
      <c r="L5" s="96">
        <v>0</v>
      </c>
      <c r="M5" s="97">
        <v>0</v>
      </c>
      <c r="N5" s="101"/>
      <c r="O5" s="99"/>
    </row>
    <row r="6" spans="1:16" x14ac:dyDescent="0.3">
      <c r="A6" s="89"/>
      <c r="B6" s="102" t="s">
        <v>49</v>
      </c>
      <c r="C6" s="103"/>
      <c r="D6" s="104"/>
      <c r="E6" s="105">
        <v>44440</v>
      </c>
      <c r="F6" s="106"/>
      <c r="G6" s="89"/>
      <c r="H6" s="90"/>
      <c r="I6" s="90"/>
      <c r="J6" s="90"/>
      <c r="K6" s="95" t="s">
        <v>50</v>
      </c>
      <c r="L6" s="96">
        <v>0</v>
      </c>
      <c r="M6" s="97">
        <v>0</v>
      </c>
      <c r="N6" s="107"/>
      <c r="O6" s="107"/>
    </row>
    <row r="7" spans="1:16" x14ac:dyDescent="0.3">
      <c r="A7" s="89"/>
      <c r="B7" s="108" t="s">
        <v>51</v>
      </c>
      <c r="C7" s="87"/>
      <c r="D7" s="90"/>
      <c r="E7" s="109">
        <v>120</v>
      </c>
      <c r="F7" s="110" t="s">
        <v>52</v>
      </c>
      <c r="G7" s="89"/>
      <c r="H7" s="90"/>
      <c r="I7" s="90"/>
      <c r="J7" s="90"/>
      <c r="K7" s="95" t="s">
        <v>53</v>
      </c>
      <c r="L7" s="96">
        <v>0</v>
      </c>
      <c r="M7" s="97">
        <v>0</v>
      </c>
      <c r="N7" s="111"/>
      <c r="O7" s="111"/>
    </row>
    <row r="8" spans="1:16" x14ac:dyDescent="0.3">
      <c r="A8" s="89"/>
      <c r="B8" s="108" t="s">
        <v>54</v>
      </c>
      <c r="C8" s="87"/>
      <c r="D8" s="112">
        <v>44439</v>
      </c>
      <c r="E8" s="113">
        <v>236335.77000000002</v>
      </c>
      <c r="F8" s="110" t="s">
        <v>55</v>
      </c>
      <c r="G8" s="89"/>
      <c r="H8" s="90"/>
      <c r="I8" s="90"/>
      <c r="J8" s="90"/>
      <c r="K8" s="95" t="s">
        <v>56</v>
      </c>
      <c r="L8" s="96">
        <v>0</v>
      </c>
      <c r="M8" s="97">
        <v>0</v>
      </c>
      <c r="N8" s="111"/>
      <c r="O8" s="111"/>
    </row>
    <row r="9" spans="1:16" x14ac:dyDescent="0.3">
      <c r="A9" s="89"/>
      <c r="B9" s="108" t="s">
        <v>54</v>
      </c>
      <c r="C9" s="87"/>
      <c r="D9" s="112">
        <v>48091</v>
      </c>
      <c r="E9" s="113">
        <v>113604.57000000002</v>
      </c>
      <c r="F9" s="110" t="s">
        <v>55</v>
      </c>
      <c r="G9" s="89"/>
      <c r="H9" s="90"/>
      <c r="I9" s="90"/>
      <c r="J9" s="90"/>
      <c r="K9" s="114" t="s">
        <v>57</v>
      </c>
      <c r="L9" s="115">
        <v>1567.2</v>
      </c>
      <c r="M9" s="114"/>
      <c r="N9" s="111"/>
      <c r="O9" s="111"/>
    </row>
    <row r="10" spans="1:16" x14ac:dyDescent="0.3">
      <c r="A10" s="89"/>
      <c r="B10" s="108" t="s">
        <v>58</v>
      </c>
      <c r="C10" s="87"/>
      <c r="D10" s="90"/>
      <c r="E10" s="116">
        <v>9.6691934660541087E-2</v>
      </c>
      <c r="F10" s="110"/>
      <c r="G10" s="89"/>
      <c r="H10" s="90"/>
      <c r="I10" s="90"/>
      <c r="J10" s="90"/>
      <c r="K10" s="90"/>
      <c r="L10" s="90"/>
      <c r="M10" s="117"/>
      <c r="N10" s="117"/>
      <c r="O10" s="117"/>
    </row>
    <row r="11" spans="1:16" x14ac:dyDescent="0.3">
      <c r="A11" s="89"/>
      <c r="B11" s="108" t="s">
        <v>59</v>
      </c>
      <c r="C11" s="87"/>
      <c r="D11" s="90"/>
      <c r="E11" s="113">
        <v>22851.759999999998</v>
      </c>
      <c r="F11" s="110" t="s">
        <v>55</v>
      </c>
      <c r="G11" s="89"/>
      <c r="H11" s="90"/>
      <c r="I11" s="90"/>
      <c r="J11" s="90"/>
      <c r="K11" s="90"/>
      <c r="L11" s="90"/>
      <c r="M11" s="117"/>
      <c r="N11" s="117"/>
      <c r="O11" s="117"/>
    </row>
    <row r="12" spans="1:16" x14ac:dyDescent="0.3">
      <c r="A12" s="89"/>
      <c r="B12" s="108" t="s">
        <v>60</v>
      </c>
      <c r="C12" s="87"/>
      <c r="D12" s="90"/>
      <c r="E12" s="113">
        <v>10984.65</v>
      </c>
      <c r="F12" s="110" t="s">
        <v>55</v>
      </c>
      <c r="G12" s="89"/>
      <c r="H12" s="90"/>
      <c r="I12" s="90"/>
      <c r="J12" s="90"/>
      <c r="K12" s="118"/>
      <c r="L12" s="118"/>
      <c r="M12" s="111"/>
      <c r="N12" s="111"/>
      <c r="O12" s="111"/>
      <c r="P12" s="119"/>
    </row>
    <row r="13" spans="1:16" x14ac:dyDescent="0.3">
      <c r="A13" s="89"/>
      <c r="B13" s="120" t="s">
        <v>61</v>
      </c>
      <c r="C13" s="121"/>
      <c r="D13" s="122"/>
      <c r="E13" s="123">
        <v>3.3000000000000002E-2</v>
      </c>
      <c r="F13" s="124"/>
      <c r="G13" s="89"/>
      <c r="H13" s="90"/>
      <c r="I13" s="90"/>
      <c r="J13" s="90"/>
      <c r="K13" s="118"/>
      <c r="L13" s="118"/>
      <c r="M13" s="111"/>
      <c r="N13" s="111"/>
      <c r="O13" s="111"/>
      <c r="P13" s="119"/>
    </row>
    <row r="14" spans="1:16" x14ac:dyDescent="0.3">
      <c r="A14" s="89"/>
      <c r="B14" s="109"/>
      <c r="C14" s="87"/>
      <c r="D14" s="90"/>
      <c r="E14" s="125"/>
      <c r="F14" s="109"/>
      <c r="G14" s="89"/>
      <c r="H14" s="90"/>
      <c r="I14" s="90"/>
      <c r="J14" s="90"/>
      <c r="K14" s="118"/>
      <c r="L14" s="118"/>
      <c r="M14" s="111"/>
      <c r="N14" s="111"/>
      <c r="O14" s="111"/>
      <c r="P14" s="119"/>
    </row>
    <row r="15" spans="1:16" x14ac:dyDescent="0.3">
      <c r="A15" s="90"/>
      <c r="B15" s="90"/>
      <c r="C15" s="90"/>
      <c r="D15" s="90"/>
      <c r="E15" s="90"/>
      <c r="F15" s="90"/>
      <c r="G15" s="90"/>
      <c r="H15" s="90"/>
      <c r="I15" s="90"/>
      <c r="J15" s="90"/>
      <c r="K15" s="118"/>
      <c r="L15" s="118"/>
      <c r="M15" s="111"/>
      <c r="N15" s="111"/>
      <c r="O15" s="111"/>
      <c r="P15" s="119"/>
    </row>
    <row r="16" spans="1:16" ht="15" thickBot="1" x14ac:dyDescent="0.35">
      <c r="A16" s="126" t="s">
        <v>62</v>
      </c>
      <c r="B16" s="126" t="s">
        <v>63</v>
      </c>
      <c r="C16" s="126" t="s">
        <v>64</v>
      </c>
      <c r="D16" s="126" t="s">
        <v>65</v>
      </c>
      <c r="E16" s="126" t="s">
        <v>66</v>
      </c>
      <c r="F16" s="126" t="s">
        <v>67</v>
      </c>
      <c r="G16" s="126" t="s">
        <v>68</v>
      </c>
      <c r="H16" s="90"/>
      <c r="I16" s="90"/>
      <c r="J16" s="90"/>
      <c r="K16" s="118"/>
      <c r="L16" s="118"/>
      <c r="M16" s="111"/>
      <c r="N16" s="111"/>
      <c r="O16" s="111"/>
      <c r="P16" s="119"/>
    </row>
    <row r="17" spans="1:16" x14ac:dyDescent="0.3">
      <c r="A17" s="127">
        <v>44440</v>
      </c>
      <c r="B17" s="87">
        <v>1</v>
      </c>
      <c r="C17" s="100">
        <v>22851.759999999998</v>
      </c>
      <c r="D17" s="128">
        <v>62.84</v>
      </c>
      <c r="E17" s="128">
        <v>83.61</v>
      </c>
      <c r="F17" s="128">
        <v>146.44999999999999</v>
      </c>
      <c r="G17" s="128">
        <v>22768.149999999998</v>
      </c>
      <c r="H17" s="90"/>
      <c r="I17" s="90"/>
      <c r="J17" s="90"/>
      <c r="K17" s="118"/>
      <c r="L17" s="118"/>
      <c r="M17" s="111"/>
      <c r="N17" s="111"/>
      <c r="O17" s="111"/>
      <c r="P17" s="119"/>
    </row>
    <row r="18" spans="1:16" x14ac:dyDescent="0.3">
      <c r="A18" s="127">
        <v>44470</v>
      </c>
      <c r="B18" s="87">
        <v>2</v>
      </c>
      <c r="C18" s="100">
        <v>22768.149999999998</v>
      </c>
      <c r="D18" s="128">
        <v>62.61</v>
      </c>
      <c r="E18" s="128">
        <v>83.839999999999989</v>
      </c>
      <c r="F18" s="128">
        <v>146.44999999999999</v>
      </c>
      <c r="G18" s="128">
        <v>22684.309999999998</v>
      </c>
      <c r="H18" s="90"/>
      <c r="I18" s="90"/>
      <c r="J18" s="90"/>
      <c r="K18" s="118"/>
      <c r="L18" s="118"/>
      <c r="M18" s="111"/>
      <c r="N18" s="111"/>
      <c r="O18" s="111"/>
      <c r="P18" s="119"/>
    </row>
    <row r="19" spans="1:16" x14ac:dyDescent="0.3">
      <c r="A19" s="127">
        <v>44501</v>
      </c>
      <c r="B19" s="87">
        <v>3</v>
      </c>
      <c r="C19" s="100">
        <v>22684.309999999998</v>
      </c>
      <c r="D19" s="128">
        <v>62.38</v>
      </c>
      <c r="E19" s="128">
        <v>84.07</v>
      </c>
      <c r="F19" s="128">
        <v>146.44999999999999</v>
      </c>
      <c r="G19" s="128">
        <v>22600.239999999998</v>
      </c>
      <c r="H19" s="90"/>
      <c r="I19" s="90"/>
      <c r="J19" s="90"/>
      <c r="K19" s="118"/>
      <c r="L19" s="118"/>
      <c r="M19" s="111"/>
      <c r="N19" s="111"/>
      <c r="O19" s="111"/>
      <c r="P19" s="119"/>
    </row>
    <row r="20" spans="1:16" x14ac:dyDescent="0.3">
      <c r="A20" s="127">
        <v>44531</v>
      </c>
      <c r="B20" s="87">
        <v>4</v>
      </c>
      <c r="C20" s="100">
        <v>22600.239999999998</v>
      </c>
      <c r="D20" s="128">
        <v>62.15</v>
      </c>
      <c r="E20" s="128">
        <v>84.299999999999983</v>
      </c>
      <c r="F20" s="128">
        <v>146.44999999999999</v>
      </c>
      <c r="G20" s="128">
        <v>22515.94</v>
      </c>
      <c r="H20" s="90"/>
      <c r="I20" s="90"/>
      <c r="J20" s="90"/>
      <c r="K20" s="118"/>
      <c r="L20" s="118"/>
      <c r="M20" s="111"/>
      <c r="N20" s="111"/>
      <c r="O20" s="111"/>
      <c r="P20" s="119"/>
    </row>
    <row r="21" spans="1:16" x14ac:dyDescent="0.3">
      <c r="A21" s="127">
        <v>44562</v>
      </c>
      <c r="B21" s="87">
        <v>5</v>
      </c>
      <c r="C21" s="100">
        <v>22515.94</v>
      </c>
      <c r="D21" s="128">
        <v>61.92</v>
      </c>
      <c r="E21" s="128">
        <v>84.529999999999987</v>
      </c>
      <c r="F21" s="128">
        <v>146.44999999999999</v>
      </c>
      <c r="G21" s="128">
        <v>22431.41</v>
      </c>
      <c r="H21" s="90"/>
      <c r="I21" s="90"/>
      <c r="J21" s="90"/>
      <c r="K21" s="118"/>
      <c r="L21" s="118"/>
      <c r="M21" s="111"/>
      <c r="N21" s="111"/>
      <c r="O21" s="111"/>
      <c r="P21" s="119"/>
    </row>
    <row r="22" spans="1:16" x14ac:dyDescent="0.3">
      <c r="A22" s="129">
        <v>44593</v>
      </c>
      <c r="B22" s="130">
        <v>6</v>
      </c>
      <c r="C22" s="131">
        <v>22431.41</v>
      </c>
      <c r="D22" s="132">
        <v>61.69</v>
      </c>
      <c r="E22" s="132">
        <v>84.759999999999991</v>
      </c>
      <c r="F22" s="132">
        <v>146.44999999999999</v>
      </c>
      <c r="G22" s="132">
        <v>22346.65</v>
      </c>
      <c r="K22" s="133"/>
      <c r="L22" s="133"/>
      <c r="M22" s="134"/>
      <c r="N22" s="134"/>
      <c r="O22" s="134"/>
      <c r="P22" s="119"/>
    </row>
    <row r="23" spans="1:16" x14ac:dyDescent="0.3">
      <c r="A23" s="129">
        <v>44621</v>
      </c>
      <c r="B23" s="130">
        <v>7</v>
      </c>
      <c r="C23" s="131">
        <v>22346.65</v>
      </c>
      <c r="D23" s="132">
        <v>61.45</v>
      </c>
      <c r="E23" s="132">
        <v>84.999999999999986</v>
      </c>
      <c r="F23" s="132">
        <v>146.44999999999999</v>
      </c>
      <c r="G23" s="132">
        <v>22261.65</v>
      </c>
      <c r="K23" s="133"/>
      <c r="L23" s="133"/>
      <c r="M23" s="134"/>
      <c r="N23" s="134"/>
      <c r="O23" s="134"/>
      <c r="P23" s="119"/>
    </row>
    <row r="24" spans="1:16" x14ac:dyDescent="0.3">
      <c r="A24" s="129">
        <v>44652</v>
      </c>
      <c r="B24" s="130">
        <v>8</v>
      </c>
      <c r="C24" s="131">
        <v>22261.65</v>
      </c>
      <c r="D24" s="132">
        <v>61.22</v>
      </c>
      <c r="E24" s="132">
        <v>85.22999999999999</v>
      </c>
      <c r="F24" s="132">
        <v>146.44999999999999</v>
      </c>
      <c r="G24" s="132">
        <v>22176.420000000002</v>
      </c>
      <c r="K24" s="133"/>
      <c r="L24" s="133"/>
      <c r="M24" s="134"/>
      <c r="N24" s="134"/>
      <c r="O24" s="134"/>
      <c r="P24" s="119"/>
    </row>
    <row r="25" spans="1:16" x14ac:dyDescent="0.3">
      <c r="A25" s="129">
        <v>44682</v>
      </c>
      <c r="B25" s="130">
        <v>9</v>
      </c>
      <c r="C25" s="131">
        <v>22176.420000000002</v>
      </c>
      <c r="D25" s="132">
        <v>60.99</v>
      </c>
      <c r="E25" s="132">
        <v>85.45999999999998</v>
      </c>
      <c r="F25" s="132">
        <v>146.44999999999999</v>
      </c>
      <c r="G25" s="132">
        <v>22090.960000000003</v>
      </c>
      <c r="K25" s="133"/>
      <c r="L25" s="133"/>
      <c r="M25" s="134"/>
      <c r="N25" s="134"/>
      <c r="O25" s="134"/>
      <c r="P25" s="119"/>
    </row>
    <row r="26" spans="1:16" x14ac:dyDescent="0.3">
      <c r="A26" s="129">
        <v>44713</v>
      </c>
      <c r="B26" s="130">
        <v>10</v>
      </c>
      <c r="C26" s="131">
        <v>22090.960000000003</v>
      </c>
      <c r="D26" s="132">
        <v>60.75</v>
      </c>
      <c r="E26" s="132">
        <v>85.699999999999989</v>
      </c>
      <c r="F26" s="132">
        <v>146.44999999999999</v>
      </c>
      <c r="G26" s="132">
        <v>22005.260000000002</v>
      </c>
      <c r="K26" s="133"/>
      <c r="L26" s="133"/>
      <c r="M26" s="134"/>
      <c r="N26" s="134"/>
      <c r="O26" s="134"/>
      <c r="P26" s="119"/>
    </row>
    <row r="27" spans="1:16" x14ac:dyDescent="0.3">
      <c r="A27" s="129">
        <v>44743</v>
      </c>
      <c r="B27" s="130">
        <v>11</v>
      </c>
      <c r="C27" s="131">
        <v>22005.260000000002</v>
      </c>
      <c r="D27" s="132">
        <v>60.51</v>
      </c>
      <c r="E27" s="132">
        <v>85.94</v>
      </c>
      <c r="F27" s="132">
        <v>146.44999999999999</v>
      </c>
      <c r="G27" s="132">
        <v>21919.320000000003</v>
      </c>
    </row>
    <row r="28" spans="1:16" x14ac:dyDescent="0.3">
      <c r="A28" s="129">
        <v>44774</v>
      </c>
      <c r="B28" s="130">
        <v>12</v>
      </c>
      <c r="C28" s="131">
        <v>21919.320000000003</v>
      </c>
      <c r="D28" s="132">
        <v>60.28</v>
      </c>
      <c r="E28" s="132">
        <v>86.169999999999987</v>
      </c>
      <c r="F28" s="132">
        <v>146.44999999999999</v>
      </c>
      <c r="G28" s="132">
        <v>21833.150000000005</v>
      </c>
    </row>
    <row r="29" spans="1:16" x14ac:dyDescent="0.3">
      <c r="A29" s="129">
        <v>44805</v>
      </c>
      <c r="B29" s="130">
        <v>13</v>
      </c>
      <c r="C29" s="131">
        <v>21833.150000000005</v>
      </c>
      <c r="D29" s="132">
        <v>60.04</v>
      </c>
      <c r="E29" s="132">
        <v>86.41</v>
      </c>
      <c r="F29" s="132">
        <v>146.44999999999999</v>
      </c>
      <c r="G29" s="132">
        <v>21746.740000000005</v>
      </c>
    </row>
    <row r="30" spans="1:16" x14ac:dyDescent="0.3">
      <c r="A30" s="129">
        <v>44835</v>
      </c>
      <c r="B30" s="130">
        <v>14</v>
      </c>
      <c r="C30" s="131">
        <v>21746.740000000005</v>
      </c>
      <c r="D30" s="132">
        <v>59.8</v>
      </c>
      <c r="E30" s="132">
        <v>86.649999999999991</v>
      </c>
      <c r="F30" s="132">
        <v>146.44999999999999</v>
      </c>
      <c r="G30" s="132">
        <v>21660.090000000004</v>
      </c>
    </row>
    <row r="31" spans="1:16" x14ac:dyDescent="0.3">
      <c r="A31" s="129">
        <v>44866</v>
      </c>
      <c r="B31" s="130">
        <v>15</v>
      </c>
      <c r="C31" s="131">
        <v>21660.090000000004</v>
      </c>
      <c r="D31" s="132">
        <v>59.57</v>
      </c>
      <c r="E31" s="132">
        <v>86.88</v>
      </c>
      <c r="F31" s="132">
        <v>146.44999999999999</v>
      </c>
      <c r="G31" s="132">
        <v>21573.210000000003</v>
      </c>
    </row>
    <row r="32" spans="1:16" x14ac:dyDescent="0.3">
      <c r="A32" s="129">
        <v>44896</v>
      </c>
      <c r="B32" s="130">
        <v>16</v>
      </c>
      <c r="C32" s="131">
        <v>21573.210000000003</v>
      </c>
      <c r="D32" s="132">
        <v>59.33</v>
      </c>
      <c r="E32" s="132">
        <v>87.11999999999999</v>
      </c>
      <c r="F32" s="132">
        <v>146.44999999999999</v>
      </c>
      <c r="G32" s="132">
        <v>21486.090000000004</v>
      </c>
    </row>
    <row r="33" spans="1:7" x14ac:dyDescent="0.3">
      <c r="A33" s="129">
        <v>44927</v>
      </c>
      <c r="B33" s="130">
        <v>17</v>
      </c>
      <c r="C33" s="131">
        <v>21486.090000000004</v>
      </c>
      <c r="D33" s="132">
        <v>59.09</v>
      </c>
      <c r="E33" s="132">
        <v>87.359999999999985</v>
      </c>
      <c r="F33" s="132">
        <v>146.44999999999999</v>
      </c>
      <c r="G33" s="132">
        <v>21398.730000000003</v>
      </c>
    </row>
    <row r="34" spans="1:7" x14ac:dyDescent="0.3">
      <c r="A34" s="129">
        <v>44958</v>
      </c>
      <c r="B34" s="130">
        <v>18</v>
      </c>
      <c r="C34" s="131">
        <v>21398.730000000003</v>
      </c>
      <c r="D34" s="132">
        <v>58.85</v>
      </c>
      <c r="E34" s="132">
        <v>87.6</v>
      </c>
      <c r="F34" s="132">
        <v>146.44999999999999</v>
      </c>
      <c r="G34" s="132">
        <v>21311.130000000005</v>
      </c>
    </row>
    <row r="35" spans="1:7" x14ac:dyDescent="0.3">
      <c r="A35" s="129">
        <v>44986</v>
      </c>
      <c r="B35" s="130">
        <v>19</v>
      </c>
      <c r="C35" s="131">
        <v>21311.130000000005</v>
      </c>
      <c r="D35" s="132">
        <v>58.61</v>
      </c>
      <c r="E35" s="132">
        <v>87.839999999999989</v>
      </c>
      <c r="F35" s="132">
        <v>146.44999999999999</v>
      </c>
      <c r="G35" s="132">
        <v>21223.290000000005</v>
      </c>
    </row>
    <row r="36" spans="1:7" x14ac:dyDescent="0.3">
      <c r="A36" s="129">
        <v>45017</v>
      </c>
      <c r="B36" s="130">
        <v>20</v>
      </c>
      <c r="C36" s="131">
        <v>21223.290000000005</v>
      </c>
      <c r="D36" s="132">
        <v>58.36</v>
      </c>
      <c r="E36" s="132">
        <v>88.089999999999989</v>
      </c>
      <c r="F36" s="132">
        <v>146.44999999999999</v>
      </c>
      <c r="G36" s="132">
        <v>21135.200000000004</v>
      </c>
    </row>
    <row r="37" spans="1:7" x14ac:dyDescent="0.3">
      <c r="A37" s="129">
        <v>45047</v>
      </c>
      <c r="B37" s="130">
        <v>21</v>
      </c>
      <c r="C37" s="131">
        <v>21135.200000000004</v>
      </c>
      <c r="D37" s="132">
        <v>58.12</v>
      </c>
      <c r="E37" s="132">
        <v>88.329999999999984</v>
      </c>
      <c r="F37" s="132">
        <v>146.44999999999999</v>
      </c>
      <c r="G37" s="132">
        <v>21046.870000000003</v>
      </c>
    </row>
    <row r="38" spans="1:7" x14ac:dyDescent="0.3">
      <c r="A38" s="129">
        <v>45078</v>
      </c>
      <c r="B38" s="130">
        <v>22</v>
      </c>
      <c r="C38" s="131">
        <v>21046.870000000003</v>
      </c>
      <c r="D38" s="132">
        <v>57.88</v>
      </c>
      <c r="E38" s="132">
        <v>88.57</v>
      </c>
      <c r="F38" s="132">
        <v>146.44999999999999</v>
      </c>
      <c r="G38" s="132">
        <v>20958.300000000003</v>
      </c>
    </row>
    <row r="39" spans="1:7" x14ac:dyDescent="0.3">
      <c r="A39" s="129">
        <v>45108</v>
      </c>
      <c r="B39" s="130">
        <v>23</v>
      </c>
      <c r="C39" s="131">
        <v>20958.300000000003</v>
      </c>
      <c r="D39" s="132">
        <v>57.64</v>
      </c>
      <c r="E39" s="132">
        <v>88.809999999999988</v>
      </c>
      <c r="F39" s="132">
        <v>146.44999999999999</v>
      </c>
      <c r="G39" s="132">
        <v>20869.490000000002</v>
      </c>
    </row>
    <row r="40" spans="1:7" x14ac:dyDescent="0.3">
      <c r="A40" s="129">
        <v>45139</v>
      </c>
      <c r="B40" s="130">
        <v>24</v>
      </c>
      <c r="C40" s="131">
        <v>20869.490000000002</v>
      </c>
      <c r="D40" s="132">
        <v>57.39</v>
      </c>
      <c r="E40" s="132">
        <v>89.059999999999988</v>
      </c>
      <c r="F40" s="132">
        <v>146.44999999999999</v>
      </c>
      <c r="G40" s="132">
        <v>20780.43</v>
      </c>
    </row>
    <row r="41" spans="1:7" x14ac:dyDescent="0.3">
      <c r="A41" s="129">
        <v>45170</v>
      </c>
      <c r="B41" s="130">
        <v>25</v>
      </c>
      <c r="C41" s="131">
        <v>20780.43</v>
      </c>
      <c r="D41" s="132">
        <v>57.15</v>
      </c>
      <c r="E41" s="132">
        <v>89.299999999999983</v>
      </c>
      <c r="F41" s="132">
        <v>146.44999999999999</v>
      </c>
      <c r="G41" s="132">
        <v>20691.13</v>
      </c>
    </row>
    <row r="42" spans="1:7" x14ac:dyDescent="0.3">
      <c r="A42" s="129">
        <v>45200</v>
      </c>
      <c r="B42" s="130">
        <v>26</v>
      </c>
      <c r="C42" s="131">
        <v>20691.13</v>
      </c>
      <c r="D42" s="132">
        <v>56.9</v>
      </c>
      <c r="E42" s="132">
        <v>89.549999999999983</v>
      </c>
      <c r="F42" s="132">
        <v>146.44999999999999</v>
      </c>
      <c r="G42" s="132">
        <v>20601.580000000002</v>
      </c>
    </row>
    <row r="43" spans="1:7" x14ac:dyDescent="0.3">
      <c r="A43" s="129">
        <v>45231</v>
      </c>
      <c r="B43" s="130">
        <v>27</v>
      </c>
      <c r="C43" s="131">
        <v>20601.580000000002</v>
      </c>
      <c r="D43" s="132">
        <v>56.65</v>
      </c>
      <c r="E43" s="132">
        <v>89.799999999999983</v>
      </c>
      <c r="F43" s="132">
        <v>146.44999999999999</v>
      </c>
      <c r="G43" s="132">
        <v>20511.780000000002</v>
      </c>
    </row>
    <row r="44" spans="1:7" x14ac:dyDescent="0.3">
      <c r="A44" s="129">
        <v>45261</v>
      </c>
      <c r="B44" s="130">
        <v>28</v>
      </c>
      <c r="C44" s="131">
        <v>20511.780000000002</v>
      </c>
      <c r="D44" s="132">
        <v>56.41</v>
      </c>
      <c r="E44" s="132">
        <v>90.039999999999992</v>
      </c>
      <c r="F44" s="132">
        <v>146.44999999999999</v>
      </c>
      <c r="G44" s="132">
        <v>20421.740000000002</v>
      </c>
    </row>
    <row r="45" spans="1:7" x14ac:dyDescent="0.3">
      <c r="A45" s="129">
        <v>45292</v>
      </c>
      <c r="B45" s="130">
        <v>29</v>
      </c>
      <c r="C45" s="131">
        <v>20421.740000000002</v>
      </c>
      <c r="D45" s="132">
        <v>56.16</v>
      </c>
      <c r="E45" s="132">
        <v>90.289999999999992</v>
      </c>
      <c r="F45" s="132">
        <v>146.44999999999999</v>
      </c>
      <c r="G45" s="132">
        <v>20331.45</v>
      </c>
    </row>
    <row r="46" spans="1:7" x14ac:dyDescent="0.3">
      <c r="A46" s="129">
        <v>45323</v>
      </c>
      <c r="B46" s="130">
        <v>30</v>
      </c>
      <c r="C46" s="131">
        <v>20331.45</v>
      </c>
      <c r="D46" s="132">
        <v>55.91</v>
      </c>
      <c r="E46" s="132">
        <v>90.539999999999992</v>
      </c>
      <c r="F46" s="132">
        <v>146.44999999999999</v>
      </c>
      <c r="G46" s="132">
        <v>20240.91</v>
      </c>
    </row>
    <row r="47" spans="1:7" x14ac:dyDescent="0.3">
      <c r="A47" s="129">
        <v>45352</v>
      </c>
      <c r="B47" s="130">
        <v>31</v>
      </c>
      <c r="C47" s="131">
        <v>20240.91</v>
      </c>
      <c r="D47" s="132">
        <v>55.66</v>
      </c>
      <c r="E47" s="132">
        <v>90.789999999999992</v>
      </c>
      <c r="F47" s="132">
        <v>146.44999999999999</v>
      </c>
      <c r="G47" s="132">
        <v>20150.12</v>
      </c>
    </row>
    <row r="48" spans="1:7" x14ac:dyDescent="0.3">
      <c r="A48" s="129">
        <v>45383</v>
      </c>
      <c r="B48" s="130">
        <v>32</v>
      </c>
      <c r="C48" s="131">
        <v>20150.12</v>
      </c>
      <c r="D48" s="132">
        <v>55.41</v>
      </c>
      <c r="E48" s="132">
        <v>91.039999999999992</v>
      </c>
      <c r="F48" s="132">
        <v>146.44999999999999</v>
      </c>
      <c r="G48" s="132">
        <v>20059.079999999998</v>
      </c>
    </row>
    <row r="49" spans="1:7" x14ac:dyDescent="0.3">
      <c r="A49" s="129">
        <v>45413</v>
      </c>
      <c r="B49" s="130">
        <v>33</v>
      </c>
      <c r="C49" s="131">
        <v>20059.079999999998</v>
      </c>
      <c r="D49" s="132">
        <v>55.16</v>
      </c>
      <c r="E49" s="132">
        <v>91.289999999999992</v>
      </c>
      <c r="F49" s="132">
        <v>146.44999999999999</v>
      </c>
      <c r="G49" s="132">
        <v>19967.789999999997</v>
      </c>
    </row>
    <row r="50" spans="1:7" x14ac:dyDescent="0.3">
      <c r="A50" s="129">
        <v>45444</v>
      </c>
      <c r="B50" s="130">
        <v>34</v>
      </c>
      <c r="C50" s="131">
        <v>19967.789999999997</v>
      </c>
      <c r="D50" s="132">
        <v>54.91</v>
      </c>
      <c r="E50" s="132">
        <v>91.539999999999992</v>
      </c>
      <c r="F50" s="132">
        <v>146.44999999999999</v>
      </c>
      <c r="G50" s="132">
        <v>19876.249999999996</v>
      </c>
    </row>
    <row r="51" spans="1:7" x14ac:dyDescent="0.3">
      <c r="A51" s="129">
        <v>45474</v>
      </c>
      <c r="B51" s="130">
        <v>35</v>
      </c>
      <c r="C51" s="131">
        <v>19876.249999999996</v>
      </c>
      <c r="D51" s="132">
        <v>54.66</v>
      </c>
      <c r="E51" s="132">
        <v>91.789999999999992</v>
      </c>
      <c r="F51" s="132">
        <v>146.44999999999999</v>
      </c>
      <c r="G51" s="132">
        <v>19784.459999999995</v>
      </c>
    </row>
    <row r="52" spans="1:7" x14ac:dyDescent="0.3">
      <c r="A52" s="129">
        <v>45505</v>
      </c>
      <c r="B52" s="130">
        <v>36</v>
      </c>
      <c r="C52" s="131">
        <v>19784.459999999995</v>
      </c>
      <c r="D52" s="132">
        <v>54.41</v>
      </c>
      <c r="E52" s="132">
        <v>92.039999999999992</v>
      </c>
      <c r="F52" s="132">
        <v>146.44999999999999</v>
      </c>
      <c r="G52" s="132">
        <v>19692.419999999995</v>
      </c>
    </row>
    <row r="53" spans="1:7" x14ac:dyDescent="0.3">
      <c r="A53" s="129">
        <v>45536</v>
      </c>
      <c r="B53" s="130">
        <v>37</v>
      </c>
      <c r="C53" s="131">
        <v>19692.419999999995</v>
      </c>
      <c r="D53" s="132">
        <v>54.15</v>
      </c>
      <c r="E53" s="132">
        <v>92.299999999999983</v>
      </c>
      <c r="F53" s="132">
        <v>146.44999999999999</v>
      </c>
      <c r="G53" s="132">
        <v>19600.119999999995</v>
      </c>
    </row>
    <row r="54" spans="1:7" x14ac:dyDescent="0.3">
      <c r="A54" s="129">
        <v>45566</v>
      </c>
      <c r="B54" s="130">
        <v>38</v>
      </c>
      <c r="C54" s="131">
        <v>19600.119999999995</v>
      </c>
      <c r="D54" s="132">
        <v>53.9</v>
      </c>
      <c r="E54" s="132">
        <v>92.549999999999983</v>
      </c>
      <c r="F54" s="132">
        <v>146.44999999999999</v>
      </c>
      <c r="G54" s="132">
        <v>19507.569999999996</v>
      </c>
    </row>
    <row r="55" spans="1:7" x14ac:dyDescent="0.3">
      <c r="A55" s="129">
        <v>45597</v>
      </c>
      <c r="B55" s="130">
        <v>39</v>
      </c>
      <c r="C55" s="131">
        <v>19507.569999999996</v>
      </c>
      <c r="D55" s="132">
        <v>53.65</v>
      </c>
      <c r="E55" s="132">
        <v>92.799999999999983</v>
      </c>
      <c r="F55" s="132">
        <v>146.44999999999999</v>
      </c>
      <c r="G55" s="132">
        <v>19414.769999999997</v>
      </c>
    </row>
    <row r="56" spans="1:7" x14ac:dyDescent="0.3">
      <c r="A56" s="129">
        <v>45627</v>
      </c>
      <c r="B56" s="130">
        <v>40</v>
      </c>
      <c r="C56" s="131">
        <v>19414.769999999997</v>
      </c>
      <c r="D56" s="132">
        <v>53.39</v>
      </c>
      <c r="E56" s="132">
        <v>93.059999999999988</v>
      </c>
      <c r="F56" s="132">
        <v>146.44999999999999</v>
      </c>
      <c r="G56" s="132">
        <v>19321.709999999995</v>
      </c>
    </row>
    <row r="57" spans="1:7" x14ac:dyDescent="0.3">
      <c r="A57" s="129">
        <v>45658</v>
      </c>
      <c r="B57" s="130">
        <v>41</v>
      </c>
      <c r="C57" s="131">
        <v>19321.709999999995</v>
      </c>
      <c r="D57" s="132">
        <v>53.13</v>
      </c>
      <c r="E57" s="132">
        <v>93.32</v>
      </c>
      <c r="F57" s="132">
        <v>146.44999999999999</v>
      </c>
      <c r="G57" s="132">
        <v>19228.389999999996</v>
      </c>
    </row>
    <row r="58" spans="1:7" x14ac:dyDescent="0.3">
      <c r="A58" s="129">
        <v>45689</v>
      </c>
      <c r="B58" s="130">
        <v>42</v>
      </c>
      <c r="C58" s="131">
        <v>19228.389999999996</v>
      </c>
      <c r="D58" s="132">
        <v>52.88</v>
      </c>
      <c r="E58" s="132">
        <v>93.57</v>
      </c>
      <c r="F58" s="132">
        <v>146.44999999999999</v>
      </c>
      <c r="G58" s="132">
        <v>19134.819999999996</v>
      </c>
    </row>
    <row r="59" spans="1:7" x14ac:dyDescent="0.3">
      <c r="A59" s="129">
        <v>45717</v>
      </c>
      <c r="B59" s="130">
        <v>43</v>
      </c>
      <c r="C59" s="131">
        <v>19134.819999999996</v>
      </c>
      <c r="D59" s="132">
        <v>52.62</v>
      </c>
      <c r="E59" s="132">
        <v>93.829999999999984</v>
      </c>
      <c r="F59" s="132">
        <v>146.44999999999999</v>
      </c>
      <c r="G59" s="132">
        <v>19040.989999999994</v>
      </c>
    </row>
    <row r="60" spans="1:7" x14ac:dyDescent="0.3">
      <c r="A60" s="129">
        <v>45748</v>
      </c>
      <c r="B60" s="130">
        <v>44</v>
      </c>
      <c r="C60" s="131">
        <v>19040.989999999994</v>
      </c>
      <c r="D60" s="132">
        <v>52.36</v>
      </c>
      <c r="E60" s="132">
        <v>94.089999999999989</v>
      </c>
      <c r="F60" s="132">
        <v>146.44999999999999</v>
      </c>
      <c r="G60" s="132">
        <v>18946.899999999994</v>
      </c>
    </row>
    <row r="61" spans="1:7" x14ac:dyDescent="0.3">
      <c r="A61" s="129">
        <v>45778</v>
      </c>
      <c r="B61" s="130">
        <v>45</v>
      </c>
      <c r="C61" s="131">
        <v>18946.899999999994</v>
      </c>
      <c r="D61" s="132">
        <v>52.1</v>
      </c>
      <c r="E61" s="132">
        <v>94.35</v>
      </c>
      <c r="F61" s="132">
        <v>146.44999999999999</v>
      </c>
      <c r="G61" s="132">
        <v>18852.549999999996</v>
      </c>
    </row>
    <row r="62" spans="1:7" x14ac:dyDescent="0.3">
      <c r="A62" s="129">
        <v>45809</v>
      </c>
      <c r="B62" s="130">
        <v>46</v>
      </c>
      <c r="C62" s="131">
        <v>18852.549999999996</v>
      </c>
      <c r="D62" s="132">
        <v>51.84</v>
      </c>
      <c r="E62" s="132">
        <v>94.609999999999985</v>
      </c>
      <c r="F62" s="132">
        <v>146.44999999999999</v>
      </c>
      <c r="G62" s="132">
        <v>18757.939999999995</v>
      </c>
    </row>
    <row r="63" spans="1:7" x14ac:dyDescent="0.3">
      <c r="A63" s="129">
        <v>45839</v>
      </c>
      <c r="B63" s="130">
        <v>47</v>
      </c>
      <c r="C63" s="131">
        <v>18757.939999999995</v>
      </c>
      <c r="D63" s="132">
        <v>51.58</v>
      </c>
      <c r="E63" s="132">
        <v>94.86999999999999</v>
      </c>
      <c r="F63" s="132">
        <v>146.44999999999999</v>
      </c>
      <c r="G63" s="132">
        <v>18663.069999999996</v>
      </c>
    </row>
    <row r="64" spans="1:7" x14ac:dyDescent="0.3">
      <c r="A64" s="129">
        <v>45870</v>
      </c>
      <c r="B64" s="130">
        <v>48</v>
      </c>
      <c r="C64" s="131">
        <v>18663.069999999996</v>
      </c>
      <c r="D64" s="132">
        <v>51.32</v>
      </c>
      <c r="E64" s="132">
        <v>95.13</v>
      </c>
      <c r="F64" s="132">
        <v>146.44999999999999</v>
      </c>
      <c r="G64" s="132">
        <v>18567.939999999995</v>
      </c>
    </row>
    <row r="65" spans="1:7" x14ac:dyDescent="0.3">
      <c r="A65" s="129">
        <v>45901</v>
      </c>
      <c r="B65" s="130">
        <v>49</v>
      </c>
      <c r="C65" s="131">
        <v>18567.939999999995</v>
      </c>
      <c r="D65" s="132">
        <v>51.06</v>
      </c>
      <c r="E65" s="132">
        <v>95.389999999999986</v>
      </c>
      <c r="F65" s="132">
        <v>146.44999999999999</v>
      </c>
      <c r="G65" s="132">
        <v>18472.549999999996</v>
      </c>
    </row>
    <row r="66" spans="1:7" x14ac:dyDescent="0.3">
      <c r="A66" s="129">
        <v>45931</v>
      </c>
      <c r="B66" s="130">
        <v>50</v>
      </c>
      <c r="C66" s="131">
        <v>18472.549999999996</v>
      </c>
      <c r="D66" s="132">
        <v>50.8</v>
      </c>
      <c r="E66" s="132">
        <v>95.649999999999991</v>
      </c>
      <c r="F66" s="132">
        <v>146.44999999999999</v>
      </c>
      <c r="G66" s="132">
        <v>18376.899999999994</v>
      </c>
    </row>
    <row r="67" spans="1:7" x14ac:dyDescent="0.3">
      <c r="A67" s="129">
        <v>45962</v>
      </c>
      <c r="B67" s="130">
        <v>51</v>
      </c>
      <c r="C67" s="131">
        <v>18376.899999999994</v>
      </c>
      <c r="D67" s="132">
        <v>50.54</v>
      </c>
      <c r="E67" s="132">
        <v>95.91</v>
      </c>
      <c r="F67" s="132">
        <v>146.44999999999999</v>
      </c>
      <c r="G67" s="132">
        <v>18280.989999999994</v>
      </c>
    </row>
    <row r="68" spans="1:7" x14ac:dyDescent="0.3">
      <c r="A68" s="129">
        <v>45992</v>
      </c>
      <c r="B68" s="130">
        <v>52</v>
      </c>
      <c r="C68" s="131">
        <v>18280.989999999994</v>
      </c>
      <c r="D68" s="132">
        <v>50.27</v>
      </c>
      <c r="E68" s="132">
        <v>96.179999999999978</v>
      </c>
      <c r="F68" s="132">
        <v>146.44999999999999</v>
      </c>
      <c r="G68" s="132">
        <v>18184.809999999994</v>
      </c>
    </row>
    <row r="69" spans="1:7" x14ac:dyDescent="0.3">
      <c r="A69" s="129">
        <v>46023</v>
      </c>
      <c r="B69" s="130">
        <v>53</v>
      </c>
      <c r="C69" s="131">
        <v>18184.809999999994</v>
      </c>
      <c r="D69" s="132">
        <v>50.01</v>
      </c>
      <c r="E69" s="132">
        <v>96.44</v>
      </c>
      <c r="F69" s="132">
        <v>146.44999999999999</v>
      </c>
      <c r="G69" s="132">
        <v>18088.369999999995</v>
      </c>
    </row>
    <row r="70" spans="1:7" x14ac:dyDescent="0.3">
      <c r="A70" s="129">
        <v>46054</v>
      </c>
      <c r="B70" s="130">
        <v>54</v>
      </c>
      <c r="C70" s="131">
        <v>18088.369999999995</v>
      </c>
      <c r="D70" s="132">
        <v>49.74</v>
      </c>
      <c r="E70" s="132">
        <v>96.70999999999998</v>
      </c>
      <c r="F70" s="132">
        <v>146.44999999999999</v>
      </c>
      <c r="G70" s="132">
        <v>17991.659999999996</v>
      </c>
    </row>
    <row r="71" spans="1:7" x14ac:dyDescent="0.3">
      <c r="A71" s="129">
        <v>46082</v>
      </c>
      <c r="B71" s="130">
        <v>55</v>
      </c>
      <c r="C71" s="131">
        <v>17991.659999999996</v>
      </c>
      <c r="D71" s="132">
        <v>49.48</v>
      </c>
      <c r="E71" s="132">
        <v>96.97</v>
      </c>
      <c r="F71" s="132">
        <v>146.44999999999999</v>
      </c>
      <c r="G71" s="132">
        <v>17894.689999999995</v>
      </c>
    </row>
    <row r="72" spans="1:7" x14ac:dyDescent="0.3">
      <c r="A72" s="129">
        <v>46113</v>
      </c>
      <c r="B72" s="130">
        <v>56</v>
      </c>
      <c r="C72" s="131">
        <v>17894.689999999995</v>
      </c>
      <c r="D72" s="132">
        <v>49.21</v>
      </c>
      <c r="E72" s="132">
        <v>97.239999999999981</v>
      </c>
      <c r="F72" s="132">
        <v>146.44999999999999</v>
      </c>
      <c r="G72" s="132">
        <v>17797.449999999993</v>
      </c>
    </row>
    <row r="73" spans="1:7" x14ac:dyDescent="0.3">
      <c r="A73" s="129">
        <v>46143</v>
      </c>
      <c r="B73" s="130">
        <v>57</v>
      </c>
      <c r="C73" s="131">
        <v>17797.449999999993</v>
      </c>
      <c r="D73" s="132">
        <v>48.94</v>
      </c>
      <c r="E73" s="132">
        <v>97.509999999999991</v>
      </c>
      <c r="F73" s="132">
        <v>146.44999999999999</v>
      </c>
      <c r="G73" s="132">
        <v>17699.939999999995</v>
      </c>
    </row>
    <row r="74" spans="1:7" x14ac:dyDescent="0.3">
      <c r="A74" s="129">
        <v>46174</v>
      </c>
      <c r="B74" s="130">
        <v>58</v>
      </c>
      <c r="C74" s="131">
        <v>17699.939999999995</v>
      </c>
      <c r="D74" s="132">
        <v>48.67</v>
      </c>
      <c r="E74" s="132">
        <v>97.779999999999987</v>
      </c>
      <c r="F74" s="132">
        <v>146.44999999999999</v>
      </c>
      <c r="G74" s="132">
        <v>17602.159999999996</v>
      </c>
    </row>
    <row r="75" spans="1:7" x14ac:dyDescent="0.3">
      <c r="A75" s="129">
        <v>46204</v>
      </c>
      <c r="B75" s="130">
        <v>59</v>
      </c>
      <c r="C75" s="131">
        <v>17602.159999999996</v>
      </c>
      <c r="D75" s="132">
        <v>48.41</v>
      </c>
      <c r="E75" s="132">
        <v>98.039999999999992</v>
      </c>
      <c r="F75" s="132">
        <v>146.44999999999999</v>
      </c>
      <c r="G75" s="132">
        <v>17504.119999999995</v>
      </c>
    </row>
    <row r="76" spans="1:7" x14ac:dyDescent="0.3">
      <c r="A76" s="129">
        <v>46235</v>
      </c>
      <c r="B76" s="130">
        <v>60</v>
      </c>
      <c r="C76" s="131">
        <v>17504.119999999995</v>
      </c>
      <c r="D76" s="132">
        <v>48.14</v>
      </c>
      <c r="E76" s="132">
        <v>98.309999999999988</v>
      </c>
      <c r="F76" s="132">
        <v>146.44999999999999</v>
      </c>
      <c r="G76" s="132">
        <v>17405.809999999994</v>
      </c>
    </row>
    <row r="77" spans="1:7" x14ac:dyDescent="0.3">
      <c r="A77" s="129">
        <v>46266</v>
      </c>
      <c r="B77" s="130">
        <v>61</v>
      </c>
      <c r="C77" s="131">
        <v>17405.809999999994</v>
      </c>
      <c r="D77" s="132">
        <v>47.87</v>
      </c>
      <c r="E77" s="132">
        <v>98.579999999999984</v>
      </c>
      <c r="F77" s="132">
        <v>146.44999999999999</v>
      </c>
      <c r="G77" s="132">
        <v>17307.229999999992</v>
      </c>
    </row>
    <row r="78" spans="1:7" x14ac:dyDescent="0.3">
      <c r="A78" s="129">
        <v>46296</v>
      </c>
      <c r="B78" s="130">
        <v>62</v>
      </c>
      <c r="C78" s="131">
        <v>17307.229999999992</v>
      </c>
      <c r="D78" s="132">
        <v>47.59</v>
      </c>
      <c r="E78" s="132">
        <v>98.859999999999985</v>
      </c>
      <c r="F78" s="132">
        <v>146.44999999999999</v>
      </c>
      <c r="G78" s="132">
        <v>17208.369999999992</v>
      </c>
    </row>
    <row r="79" spans="1:7" x14ac:dyDescent="0.3">
      <c r="A79" s="129">
        <v>46327</v>
      </c>
      <c r="B79" s="130">
        <v>63</v>
      </c>
      <c r="C79" s="131">
        <v>17208.369999999992</v>
      </c>
      <c r="D79" s="132">
        <v>47.32</v>
      </c>
      <c r="E79" s="132">
        <v>99.13</v>
      </c>
      <c r="F79" s="132">
        <v>146.44999999999999</v>
      </c>
      <c r="G79" s="132">
        <v>17109.239999999991</v>
      </c>
    </row>
    <row r="80" spans="1:7" x14ac:dyDescent="0.3">
      <c r="A80" s="129">
        <v>46357</v>
      </c>
      <c r="B80" s="130">
        <v>64</v>
      </c>
      <c r="C80" s="131">
        <v>17109.239999999991</v>
      </c>
      <c r="D80" s="132">
        <v>47.05</v>
      </c>
      <c r="E80" s="132">
        <v>99.399999999999991</v>
      </c>
      <c r="F80" s="132">
        <v>146.44999999999999</v>
      </c>
      <c r="G80" s="132">
        <v>17009.839999999989</v>
      </c>
    </row>
    <row r="81" spans="1:7" x14ac:dyDescent="0.3">
      <c r="A81" s="129">
        <v>46388</v>
      </c>
      <c r="B81" s="130">
        <v>65</v>
      </c>
      <c r="C81" s="131">
        <v>17009.839999999989</v>
      </c>
      <c r="D81" s="132">
        <v>46.78</v>
      </c>
      <c r="E81" s="132">
        <v>99.669999999999987</v>
      </c>
      <c r="F81" s="132">
        <v>146.44999999999999</v>
      </c>
      <c r="G81" s="132">
        <v>16910.169999999991</v>
      </c>
    </row>
    <row r="82" spans="1:7" x14ac:dyDescent="0.3">
      <c r="A82" s="129">
        <v>46419</v>
      </c>
      <c r="B82" s="130">
        <v>66</v>
      </c>
      <c r="C82" s="131">
        <v>16910.169999999991</v>
      </c>
      <c r="D82" s="132">
        <v>46.5</v>
      </c>
      <c r="E82" s="132">
        <v>99.949999999999989</v>
      </c>
      <c r="F82" s="132">
        <v>146.44999999999999</v>
      </c>
      <c r="G82" s="132">
        <v>16810.21999999999</v>
      </c>
    </row>
    <row r="83" spans="1:7" x14ac:dyDescent="0.3">
      <c r="A83" s="129">
        <v>46447</v>
      </c>
      <c r="B83" s="130">
        <v>67</v>
      </c>
      <c r="C83" s="131">
        <v>16810.21999999999</v>
      </c>
      <c r="D83" s="132">
        <v>46.23</v>
      </c>
      <c r="E83" s="132">
        <v>100.22</v>
      </c>
      <c r="F83" s="132">
        <v>146.44999999999999</v>
      </c>
      <c r="G83" s="132">
        <v>16709.999999999989</v>
      </c>
    </row>
    <row r="84" spans="1:7" x14ac:dyDescent="0.3">
      <c r="A84" s="129">
        <v>46478</v>
      </c>
      <c r="B84" s="130">
        <v>68</v>
      </c>
      <c r="C84" s="131">
        <v>16709.999999999989</v>
      </c>
      <c r="D84" s="132">
        <v>45.95</v>
      </c>
      <c r="E84" s="132">
        <v>100.49999999999999</v>
      </c>
      <c r="F84" s="132">
        <v>146.44999999999999</v>
      </c>
      <c r="G84" s="132">
        <v>16609.499999999989</v>
      </c>
    </row>
    <row r="85" spans="1:7" x14ac:dyDescent="0.3">
      <c r="A85" s="129">
        <v>46508</v>
      </c>
      <c r="B85" s="130">
        <v>69</v>
      </c>
      <c r="C85" s="131">
        <v>16609.499999999989</v>
      </c>
      <c r="D85" s="132">
        <v>45.68</v>
      </c>
      <c r="E85" s="132">
        <v>100.76999999999998</v>
      </c>
      <c r="F85" s="132">
        <v>146.44999999999999</v>
      </c>
      <c r="G85" s="132">
        <v>16508.729999999989</v>
      </c>
    </row>
    <row r="86" spans="1:7" x14ac:dyDescent="0.3">
      <c r="A86" s="129">
        <v>46539</v>
      </c>
      <c r="B86" s="130">
        <v>70</v>
      </c>
      <c r="C86" s="131">
        <v>16508.729999999989</v>
      </c>
      <c r="D86" s="132">
        <v>45.4</v>
      </c>
      <c r="E86" s="132">
        <v>101.04999999999998</v>
      </c>
      <c r="F86" s="132">
        <v>146.44999999999999</v>
      </c>
      <c r="G86" s="132">
        <v>16407.679999999989</v>
      </c>
    </row>
    <row r="87" spans="1:7" x14ac:dyDescent="0.3">
      <c r="A87" s="129">
        <v>46569</v>
      </c>
      <c r="B87" s="130">
        <v>71</v>
      </c>
      <c r="C87" s="131">
        <v>16407.679999999989</v>
      </c>
      <c r="D87" s="132">
        <v>45.12</v>
      </c>
      <c r="E87" s="132">
        <v>101.32999999999998</v>
      </c>
      <c r="F87" s="132">
        <v>146.44999999999999</v>
      </c>
      <c r="G87" s="132">
        <v>16306.349999999989</v>
      </c>
    </row>
    <row r="88" spans="1:7" x14ac:dyDescent="0.3">
      <c r="A88" s="129">
        <v>46600</v>
      </c>
      <c r="B88" s="130">
        <v>72</v>
      </c>
      <c r="C88" s="131">
        <v>16306.349999999989</v>
      </c>
      <c r="D88" s="132">
        <v>44.84</v>
      </c>
      <c r="E88" s="132">
        <v>101.60999999999999</v>
      </c>
      <c r="F88" s="132">
        <v>146.44999999999999</v>
      </c>
      <c r="G88" s="132">
        <v>16204.739999999989</v>
      </c>
    </row>
    <row r="89" spans="1:7" x14ac:dyDescent="0.3">
      <c r="A89" s="129">
        <v>46631</v>
      </c>
      <c r="B89" s="130">
        <v>73</v>
      </c>
      <c r="C89" s="131">
        <v>16204.739999999989</v>
      </c>
      <c r="D89" s="132">
        <v>44.56</v>
      </c>
      <c r="E89" s="132">
        <v>101.88999999999999</v>
      </c>
      <c r="F89" s="132">
        <v>146.44999999999999</v>
      </c>
      <c r="G89" s="132">
        <v>16102.849999999989</v>
      </c>
    </row>
    <row r="90" spans="1:7" x14ac:dyDescent="0.3">
      <c r="A90" s="129">
        <v>46661</v>
      </c>
      <c r="B90" s="130">
        <v>74</v>
      </c>
      <c r="C90" s="131">
        <v>16102.849999999989</v>
      </c>
      <c r="D90" s="132">
        <v>44.28</v>
      </c>
      <c r="E90" s="132">
        <v>102.16999999999999</v>
      </c>
      <c r="F90" s="132">
        <v>146.44999999999999</v>
      </c>
      <c r="G90" s="132">
        <v>16000.679999999989</v>
      </c>
    </row>
    <row r="91" spans="1:7" x14ac:dyDescent="0.3">
      <c r="A91" s="129">
        <v>46692</v>
      </c>
      <c r="B91" s="130">
        <v>75</v>
      </c>
      <c r="C91" s="131">
        <v>16000.679999999989</v>
      </c>
      <c r="D91" s="132">
        <v>44</v>
      </c>
      <c r="E91" s="132">
        <v>102.44999999999999</v>
      </c>
      <c r="F91" s="132">
        <v>146.44999999999999</v>
      </c>
      <c r="G91" s="132">
        <v>15898.229999999989</v>
      </c>
    </row>
    <row r="92" spans="1:7" x14ac:dyDescent="0.3">
      <c r="A92" s="129">
        <v>46722</v>
      </c>
      <c r="B92" s="130">
        <v>76</v>
      </c>
      <c r="C92" s="131">
        <v>15898.229999999989</v>
      </c>
      <c r="D92" s="132">
        <v>43.72</v>
      </c>
      <c r="E92" s="132">
        <v>102.72999999999999</v>
      </c>
      <c r="F92" s="132">
        <v>146.44999999999999</v>
      </c>
      <c r="G92" s="132">
        <v>15795.499999999989</v>
      </c>
    </row>
    <row r="93" spans="1:7" x14ac:dyDescent="0.3">
      <c r="A93" s="129">
        <v>46753</v>
      </c>
      <c r="B93" s="130">
        <v>77</v>
      </c>
      <c r="C93" s="131">
        <v>15795.499999999989</v>
      </c>
      <c r="D93" s="132">
        <v>43.44</v>
      </c>
      <c r="E93" s="132">
        <v>103.00999999999999</v>
      </c>
      <c r="F93" s="132">
        <v>146.44999999999999</v>
      </c>
      <c r="G93" s="132">
        <v>15692.489999999989</v>
      </c>
    </row>
    <row r="94" spans="1:7" x14ac:dyDescent="0.3">
      <c r="A94" s="129">
        <v>46784</v>
      </c>
      <c r="B94" s="130">
        <v>78</v>
      </c>
      <c r="C94" s="131">
        <v>15692.489999999989</v>
      </c>
      <c r="D94" s="132">
        <v>43.15</v>
      </c>
      <c r="E94" s="132">
        <v>103.29999999999998</v>
      </c>
      <c r="F94" s="132">
        <v>146.44999999999999</v>
      </c>
      <c r="G94" s="132">
        <v>15589.18999999999</v>
      </c>
    </row>
    <row r="95" spans="1:7" x14ac:dyDescent="0.3">
      <c r="A95" s="129">
        <v>46813</v>
      </c>
      <c r="B95" s="130">
        <v>79</v>
      </c>
      <c r="C95" s="131">
        <v>15589.18999999999</v>
      </c>
      <c r="D95" s="132">
        <v>42.87</v>
      </c>
      <c r="E95" s="132">
        <v>103.57999999999998</v>
      </c>
      <c r="F95" s="132">
        <v>146.44999999999999</v>
      </c>
      <c r="G95" s="132">
        <v>15485.60999999999</v>
      </c>
    </row>
    <row r="96" spans="1:7" x14ac:dyDescent="0.3">
      <c r="A96" s="129">
        <v>46844</v>
      </c>
      <c r="B96" s="130">
        <v>80</v>
      </c>
      <c r="C96" s="131">
        <v>15485.60999999999</v>
      </c>
      <c r="D96" s="132">
        <v>42.59</v>
      </c>
      <c r="E96" s="132">
        <v>103.85999999999999</v>
      </c>
      <c r="F96" s="132">
        <v>146.44999999999999</v>
      </c>
      <c r="G96" s="132">
        <v>15381.749999999989</v>
      </c>
    </row>
    <row r="97" spans="1:7" x14ac:dyDescent="0.3">
      <c r="A97" s="129">
        <v>46874</v>
      </c>
      <c r="B97" s="130">
        <v>81</v>
      </c>
      <c r="C97" s="131">
        <v>15381.749999999989</v>
      </c>
      <c r="D97" s="132">
        <v>42.3</v>
      </c>
      <c r="E97" s="132">
        <v>104.14999999999999</v>
      </c>
      <c r="F97" s="132">
        <v>146.44999999999999</v>
      </c>
      <c r="G97" s="132">
        <v>15277.599999999989</v>
      </c>
    </row>
    <row r="98" spans="1:7" x14ac:dyDescent="0.3">
      <c r="A98" s="129">
        <v>46905</v>
      </c>
      <c r="B98" s="130">
        <v>82</v>
      </c>
      <c r="C98" s="131">
        <v>15277.599999999989</v>
      </c>
      <c r="D98" s="132">
        <v>42.01</v>
      </c>
      <c r="E98" s="132">
        <v>104.44</v>
      </c>
      <c r="F98" s="132">
        <v>146.44999999999999</v>
      </c>
      <c r="G98" s="132">
        <v>15173.159999999989</v>
      </c>
    </row>
    <row r="99" spans="1:7" x14ac:dyDescent="0.3">
      <c r="A99" s="129">
        <v>46935</v>
      </c>
      <c r="B99" s="130">
        <v>83</v>
      </c>
      <c r="C99" s="131">
        <v>15173.159999999989</v>
      </c>
      <c r="D99" s="132">
        <v>41.73</v>
      </c>
      <c r="E99" s="132">
        <v>104.72</v>
      </c>
      <c r="F99" s="132">
        <v>146.44999999999999</v>
      </c>
      <c r="G99" s="132">
        <v>15068.43999999999</v>
      </c>
    </row>
    <row r="100" spans="1:7" x14ac:dyDescent="0.3">
      <c r="A100" s="129">
        <v>46966</v>
      </c>
      <c r="B100" s="130">
        <v>84</v>
      </c>
      <c r="C100" s="131">
        <v>15068.43999999999</v>
      </c>
      <c r="D100" s="132">
        <v>41.44</v>
      </c>
      <c r="E100" s="132">
        <v>105.00999999999999</v>
      </c>
      <c r="F100" s="132">
        <v>146.44999999999999</v>
      </c>
      <c r="G100" s="132">
        <v>14963.429999999989</v>
      </c>
    </row>
    <row r="101" spans="1:7" x14ac:dyDescent="0.3">
      <c r="A101" s="129">
        <v>46997</v>
      </c>
      <c r="B101" s="130">
        <v>85</v>
      </c>
      <c r="C101" s="131">
        <v>14963.429999999989</v>
      </c>
      <c r="D101" s="132">
        <v>41.15</v>
      </c>
      <c r="E101" s="132">
        <v>105.29999999999998</v>
      </c>
      <c r="F101" s="132">
        <v>146.44999999999999</v>
      </c>
      <c r="G101" s="132">
        <v>14858.12999999999</v>
      </c>
    </row>
    <row r="102" spans="1:7" x14ac:dyDescent="0.3">
      <c r="A102" s="129">
        <v>47027</v>
      </c>
      <c r="B102" s="130">
        <v>86</v>
      </c>
      <c r="C102" s="131">
        <v>14858.12999999999</v>
      </c>
      <c r="D102" s="132">
        <v>40.86</v>
      </c>
      <c r="E102" s="132">
        <v>105.58999999999999</v>
      </c>
      <c r="F102" s="132">
        <v>146.44999999999999</v>
      </c>
      <c r="G102" s="132">
        <v>14752.53999999999</v>
      </c>
    </row>
    <row r="103" spans="1:7" x14ac:dyDescent="0.3">
      <c r="A103" s="129">
        <v>47058</v>
      </c>
      <c r="B103" s="130">
        <v>87</v>
      </c>
      <c r="C103" s="131">
        <v>14752.53999999999</v>
      </c>
      <c r="D103" s="132">
        <v>40.57</v>
      </c>
      <c r="E103" s="132">
        <v>105.88</v>
      </c>
      <c r="F103" s="132">
        <v>146.44999999999999</v>
      </c>
      <c r="G103" s="132">
        <v>14646.659999999991</v>
      </c>
    </row>
    <row r="104" spans="1:7" x14ac:dyDescent="0.3">
      <c r="A104" s="129">
        <v>47088</v>
      </c>
      <c r="B104" s="130">
        <v>88</v>
      </c>
      <c r="C104" s="131">
        <v>14646.659999999991</v>
      </c>
      <c r="D104" s="132">
        <v>40.28</v>
      </c>
      <c r="E104" s="132">
        <v>106.16999999999999</v>
      </c>
      <c r="F104" s="132">
        <v>146.44999999999999</v>
      </c>
      <c r="G104" s="132">
        <v>14540.489999999991</v>
      </c>
    </row>
    <row r="105" spans="1:7" x14ac:dyDescent="0.3">
      <c r="A105" s="129">
        <v>47119</v>
      </c>
      <c r="B105" s="130">
        <v>89</v>
      </c>
      <c r="C105" s="131">
        <v>14540.489999999991</v>
      </c>
      <c r="D105" s="132">
        <v>39.99</v>
      </c>
      <c r="E105" s="132">
        <v>106.45999999999998</v>
      </c>
      <c r="F105" s="132">
        <v>146.44999999999999</v>
      </c>
      <c r="G105" s="132">
        <v>14434.029999999992</v>
      </c>
    </row>
    <row r="106" spans="1:7" x14ac:dyDescent="0.3">
      <c r="A106" s="129">
        <v>47150</v>
      </c>
      <c r="B106" s="130">
        <v>90</v>
      </c>
      <c r="C106" s="131">
        <v>14434.029999999992</v>
      </c>
      <c r="D106" s="132">
        <v>39.69</v>
      </c>
      <c r="E106" s="132">
        <v>106.75999999999999</v>
      </c>
      <c r="F106" s="132">
        <v>146.44999999999999</v>
      </c>
      <c r="G106" s="132">
        <v>14327.269999999991</v>
      </c>
    </row>
    <row r="107" spans="1:7" x14ac:dyDescent="0.3">
      <c r="A107" s="129">
        <v>47178</v>
      </c>
      <c r="B107" s="130">
        <v>91</v>
      </c>
      <c r="C107" s="131">
        <v>14327.269999999991</v>
      </c>
      <c r="D107" s="132">
        <v>39.4</v>
      </c>
      <c r="E107" s="132">
        <v>107.04999999999998</v>
      </c>
      <c r="F107" s="132">
        <v>146.44999999999999</v>
      </c>
      <c r="G107" s="132">
        <v>14220.219999999992</v>
      </c>
    </row>
    <row r="108" spans="1:7" x14ac:dyDescent="0.3">
      <c r="A108" s="129">
        <v>47209</v>
      </c>
      <c r="B108" s="130">
        <v>92</v>
      </c>
      <c r="C108" s="131">
        <v>14220.219999999992</v>
      </c>
      <c r="D108" s="132">
        <v>39.11</v>
      </c>
      <c r="E108" s="132">
        <v>107.33999999999999</v>
      </c>
      <c r="F108" s="132">
        <v>146.44999999999999</v>
      </c>
      <c r="G108" s="132">
        <v>14112.879999999992</v>
      </c>
    </row>
    <row r="109" spans="1:7" x14ac:dyDescent="0.3">
      <c r="A109" s="129">
        <v>47239</v>
      </c>
      <c r="B109" s="130">
        <v>93</v>
      </c>
      <c r="C109" s="131">
        <v>14112.879999999992</v>
      </c>
      <c r="D109" s="132">
        <v>38.81</v>
      </c>
      <c r="E109" s="132">
        <v>107.63999999999999</v>
      </c>
      <c r="F109" s="132">
        <v>146.44999999999999</v>
      </c>
      <c r="G109" s="132">
        <v>14005.239999999993</v>
      </c>
    </row>
    <row r="110" spans="1:7" x14ac:dyDescent="0.3">
      <c r="A110" s="129">
        <v>47270</v>
      </c>
      <c r="B110" s="130">
        <v>94</v>
      </c>
      <c r="C110" s="131">
        <v>14005.239999999993</v>
      </c>
      <c r="D110" s="132">
        <v>38.51</v>
      </c>
      <c r="E110" s="132">
        <v>107.94</v>
      </c>
      <c r="F110" s="132">
        <v>146.44999999999999</v>
      </c>
      <c r="G110" s="132">
        <v>13897.299999999992</v>
      </c>
    </row>
    <row r="111" spans="1:7" x14ac:dyDescent="0.3">
      <c r="A111" s="129">
        <v>47300</v>
      </c>
      <c r="B111" s="130">
        <v>95</v>
      </c>
      <c r="C111" s="131">
        <v>13897.299999999992</v>
      </c>
      <c r="D111" s="132">
        <v>38.22</v>
      </c>
      <c r="E111" s="132">
        <v>108.22999999999999</v>
      </c>
      <c r="F111" s="132">
        <v>146.44999999999999</v>
      </c>
      <c r="G111" s="132">
        <v>13789.069999999992</v>
      </c>
    </row>
    <row r="112" spans="1:7" x14ac:dyDescent="0.3">
      <c r="A112" s="129">
        <v>47331</v>
      </c>
      <c r="B112" s="130">
        <v>96</v>
      </c>
      <c r="C112" s="131">
        <v>13789.069999999992</v>
      </c>
      <c r="D112" s="132">
        <v>37.92</v>
      </c>
      <c r="E112" s="132">
        <v>108.52999999999999</v>
      </c>
      <c r="F112" s="132">
        <v>146.44999999999999</v>
      </c>
      <c r="G112" s="132">
        <v>13680.539999999992</v>
      </c>
    </row>
    <row r="113" spans="1:7" x14ac:dyDescent="0.3">
      <c r="A113" s="129">
        <v>47362</v>
      </c>
      <c r="B113" s="130">
        <v>97</v>
      </c>
      <c r="C113" s="131">
        <v>13680.539999999992</v>
      </c>
      <c r="D113" s="132">
        <v>37.619999999999997</v>
      </c>
      <c r="E113" s="132">
        <v>108.82999999999998</v>
      </c>
      <c r="F113" s="132">
        <v>146.44999999999999</v>
      </c>
      <c r="G113" s="132">
        <v>13571.709999999992</v>
      </c>
    </row>
    <row r="114" spans="1:7" x14ac:dyDescent="0.3">
      <c r="A114" s="129">
        <v>47392</v>
      </c>
      <c r="B114" s="130">
        <v>98</v>
      </c>
      <c r="C114" s="131">
        <v>13571.709999999992</v>
      </c>
      <c r="D114" s="132">
        <v>37.32</v>
      </c>
      <c r="E114" s="132">
        <v>109.13</v>
      </c>
      <c r="F114" s="132">
        <v>146.44999999999999</v>
      </c>
      <c r="G114" s="132">
        <v>13462.579999999993</v>
      </c>
    </row>
    <row r="115" spans="1:7" x14ac:dyDescent="0.3">
      <c r="A115" s="129">
        <v>47423</v>
      </c>
      <c r="B115" s="130">
        <v>99</v>
      </c>
      <c r="C115" s="131">
        <v>13462.579999999993</v>
      </c>
      <c r="D115" s="132">
        <v>37.020000000000003</v>
      </c>
      <c r="E115" s="132">
        <v>109.42999999999998</v>
      </c>
      <c r="F115" s="132">
        <v>146.44999999999999</v>
      </c>
      <c r="G115" s="132">
        <v>13353.149999999992</v>
      </c>
    </row>
    <row r="116" spans="1:7" x14ac:dyDescent="0.3">
      <c r="A116" s="129">
        <v>47453</v>
      </c>
      <c r="B116" s="130">
        <v>100</v>
      </c>
      <c r="C116" s="131">
        <v>13353.149999999992</v>
      </c>
      <c r="D116" s="132">
        <v>36.72</v>
      </c>
      <c r="E116" s="132">
        <v>109.72999999999999</v>
      </c>
      <c r="F116" s="132">
        <v>146.44999999999999</v>
      </c>
      <c r="G116" s="132">
        <v>13243.419999999993</v>
      </c>
    </row>
    <row r="117" spans="1:7" x14ac:dyDescent="0.3">
      <c r="A117" s="129">
        <v>47484</v>
      </c>
      <c r="B117" s="130">
        <v>101</v>
      </c>
      <c r="C117" s="131">
        <v>13243.419999999993</v>
      </c>
      <c r="D117" s="132">
        <v>36.42</v>
      </c>
      <c r="E117" s="132">
        <v>110.02999999999999</v>
      </c>
      <c r="F117" s="132">
        <v>146.44999999999999</v>
      </c>
      <c r="G117" s="132">
        <v>13133.389999999992</v>
      </c>
    </row>
    <row r="118" spans="1:7" x14ac:dyDescent="0.3">
      <c r="A118" s="129">
        <v>47515</v>
      </c>
      <c r="B118" s="130">
        <v>102</v>
      </c>
      <c r="C118" s="131">
        <v>13133.389999999992</v>
      </c>
      <c r="D118" s="132">
        <v>36.119999999999997</v>
      </c>
      <c r="E118" s="132">
        <v>110.32999999999998</v>
      </c>
      <c r="F118" s="132">
        <v>146.44999999999999</v>
      </c>
      <c r="G118" s="132">
        <v>13023.059999999992</v>
      </c>
    </row>
    <row r="119" spans="1:7" x14ac:dyDescent="0.3">
      <c r="A119" s="129">
        <v>47543</v>
      </c>
      <c r="B119" s="130">
        <v>103</v>
      </c>
      <c r="C119" s="131">
        <v>13023.059999999992</v>
      </c>
      <c r="D119" s="132">
        <v>35.81</v>
      </c>
      <c r="E119" s="132">
        <v>110.63999999999999</v>
      </c>
      <c r="F119" s="132">
        <v>146.44999999999999</v>
      </c>
      <c r="G119" s="132">
        <v>12912.419999999993</v>
      </c>
    </row>
    <row r="120" spans="1:7" x14ac:dyDescent="0.3">
      <c r="A120" s="129">
        <v>47574</v>
      </c>
      <c r="B120" s="130">
        <v>104</v>
      </c>
      <c r="C120" s="131">
        <v>12912.419999999993</v>
      </c>
      <c r="D120" s="132">
        <v>35.51</v>
      </c>
      <c r="E120" s="132">
        <v>110.94</v>
      </c>
      <c r="F120" s="132">
        <v>146.44999999999999</v>
      </c>
      <c r="G120" s="132">
        <v>12801.479999999992</v>
      </c>
    </row>
    <row r="121" spans="1:7" x14ac:dyDescent="0.3">
      <c r="A121" s="129">
        <v>47604</v>
      </c>
      <c r="B121" s="130">
        <v>105</v>
      </c>
      <c r="C121" s="131">
        <v>12801.479999999992</v>
      </c>
      <c r="D121" s="132">
        <v>35.200000000000003</v>
      </c>
      <c r="E121" s="132">
        <v>111.24999999999999</v>
      </c>
      <c r="F121" s="132">
        <v>146.44999999999999</v>
      </c>
      <c r="G121" s="132">
        <v>12690.229999999992</v>
      </c>
    </row>
    <row r="122" spans="1:7" x14ac:dyDescent="0.3">
      <c r="A122" s="129">
        <v>47635</v>
      </c>
      <c r="B122" s="130">
        <v>106</v>
      </c>
      <c r="C122" s="131">
        <v>12690.229999999992</v>
      </c>
      <c r="D122" s="132">
        <v>34.9</v>
      </c>
      <c r="E122" s="132">
        <v>111.54999999999998</v>
      </c>
      <c r="F122" s="132">
        <v>146.44999999999999</v>
      </c>
      <c r="G122" s="132">
        <v>12578.679999999993</v>
      </c>
    </row>
    <row r="123" spans="1:7" x14ac:dyDescent="0.3">
      <c r="A123" s="129">
        <v>47665</v>
      </c>
      <c r="B123" s="130">
        <v>107</v>
      </c>
      <c r="C123" s="131">
        <v>12578.679999999993</v>
      </c>
      <c r="D123" s="132">
        <v>34.590000000000003</v>
      </c>
      <c r="E123" s="132">
        <v>111.85999999999999</v>
      </c>
      <c r="F123" s="132">
        <v>146.44999999999999</v>
      </c>
      <c r="G123" s="132">
        <v>12466.819999999992</v>
      </c>
    </row>
    <row r="124" spans="1:7" x14ac:dyDescent="0.3">
      <c r="A124" s="129">
        <v>47696</v>
      </c>
      <c r="B124" s="130">
        <v>108</v>
      </c>
      <c r="C124" s="131">
        <v>12466.819999999992</v>
      </c>
      <c r="D124" s="132">
        <v>34.28</v>
      </c>
      <c r="E124" s="132">
        <v>112.16999999999999</v>
      </c>
      <c r="F124" s="132">
        <v>146.44999999999999</v>
      </c>
      <c r="G124" s="132">
        <v>12354.649999999992</v>
      </c>
    </row>
    <row r="125" spans="1:7" x14ac:dyDescent="0.3">
      <c r="A125" s="129">
        <v>47727</v>
      </c>
      <c r="B125" s="130">
        <v>109</v>
      </c>
      <c r="C125" s="131">
        <v>12354.649999999992</v>
      </c>
      <c r="D125" s="132">
        <v>33.979999999999997</v>
      </c>
      <c r="E125" s="132">
        <v>112.47</v>
      </c>
      <c r="F125" s="132">
        <v>146.44999999999999</v>
      </c>
      <c r="G125" s="132">
        <v>12242.179999999993</v>
      </c>
    </row>
    <row r="126" spans="1:7" x14ac:dyDescent="0.3">
      <c r="A126" s="129">
        <v>47757</v>
      </c>
      <c r="B126" s="130">
        <v>110</v>
      </c>
      <c r="C126" s="131">
        <v>12242.179999999993</v>
      </c>
      <c r="D126" s="132">
        <v>33.67</v>
      </c>
      <c r="E126" s="132">
        <v>112.77999999999999</v>
      </c>
      <c r="F126" s="132">
        <v>146.44999999999999</v>
      </c>
      <c r="G126" s="132">
        <v>12129.399999999992</v>
      </c>
    </row>
    <row r="127" spans="1:7" x14ac:dyDescent="0.3">
      <c r="A127" s="129">
        <v>47788</v>
      </c>
      <c r="B127" s="130">
        <v>111</v>
      </c>
      <c r="C127" s="131">
        <v>12129.399999999992</v>
      </c>
      <c r="D127" s="132">
        <v>33.36</v>
      </c>
      <c r="E127" s="132">
        <v>113.08999999999999</v>
      </c>
      <c r="F127" s="132">
        <v>146.44999999999999</v>
      </c>
      <c r="G127" s="132">
        <v>12016.309999999992</v>
      </c>
    </row>
    <row r="128" spans="1:7" x14ac:dyDescent="0.3">
      <c r="A128" s="129">
        <v>47818</v>
      </c>
      <c r="B128" s="130">
        <v>112</v>
      </c>
      <c r="C128" s="131">
        <v>12016.309999999992</v>
      </c>
      <c r="D128" s="132">
        <v>33.04</v>
      </c>
      <c r="E128" s="132">
        <v>113.41</v>
      </c>
      <c r="F128" s="132">
        <v>146.44999999999999</v>
      </c>
      <c r="G128" s="132">
        <v>11902.899999999992</v>
      </c>
    </row>
    <row r="129" spans="1:7" x14ac:dyDescent="0.3">
      <c r="A129" s="129">
        <v>47849</v>
      </c>
      <c r="B129" s="130">
        <v>113</v>
      </c>
      <c r="C129" s="131">
        <v>11902.899999999992</v>
      </c>
      <c r="D129" s="132">
        <v>32.729999999999997</v>
      </c>
      <c r="E129" s="132">
        <v>113.72</v>
      </c>
      <c r="F129" s="132">
        <v>146.44999999999999</v>
      </c>
      <c r="G129" s="132">
        <v>11789.179999999993</v>
      </c>
    </row>
    <row r="130" spans="1:7" x14ac:dyDescent="0.3">
      <c r="A130" s="129">
        <v>47880</v>
      </c>
      <c r="B130" s="130">
        <v>114</v>
      </c>
      <c r="C130" s="131">
        <v>11789.179999999993</v>
      </c>
      <c r="D130" s="132">
        <v>32.42</v>
      </c>
      <c r="E130" s="132">
        <v>114.02999999999999</v>
      </c>
      <c r="F130" s="132">
        <v>146.44999999999999</v>
      </c>
      <c r="G130" s="132">
        <v>11675.149999999992</v>
      </c>
    </row>
    <row r="131" spans="1:7" x14ac:dyDescent="0.3">
      <c r="A131" s="129">
        <v>47908</v>
      </c>
      <c r="B131" s="130">
        <v>115</v>
      </c>
      <c r="C131" s="131">
        <v>11675.149999999992</v>
      </c>
      <c r="D131" s="132">
        <v>32.11</v>
      </c>
      <c r="E131" s="132">
        <v>114.33999999999999</v>
      </c>
      <c r="F131" s="132">
        <v>146.44999999999999</v>
      </c>
      <c r="G131" s="132">
        <v>11560.809999999992</v>
      </c>
    </row>
    <row r="132" spans="1:7" x14ac:dyDescent="0.3">
      <c r="A132" s="129">
        <v>47939</v>
      </c>
      <c r="B132" s="130">
        <v>116</v>
      </c>
      <c r="C132" s="131">
        <v>11560.809999999992</v>
      </c>
      <c r="D132" s="132">
        <v>31.79</v>
      </c>
      <c r="E132" s="132">
        <v>114.66</v>
      </c>
      <c r="F132" s="132">
        <v>146.44999999999999</v>
      </c>
      <c r="G132" s="132">
        <v>11446.149999999992</v>
      </c>
    </row>
    <row r="133" spans="1:7" x14ac:dyDescent="0.3">
      <c r="A133" s="129">
        <v>47969</v>
      </c>
      <c r="B133" s="130">
        <v>117</v>
      </c>
      <c r="C133" s="131">
        <v>11446.149999999992</v>
      </c>
      <c r="D133" s="132">
        <v>31.48</v>
      </c>
      <c r="E133" s="132">
        <v>114.96999999999998</v>
      </c>
      <c r="F133" s="132">
        <v>146.44999999999999</v>
      </c>
      <c r="G133" s="132">
        <v>11331.179999999993</v>
      </c>
    </row>
    <row r="134" spans="1:7" x14ac:dyDescent="0.3">
      <c r="A134" s="129">
        <v>48000</v>
      </c>
      <c r="B134" s="130">
        <v>118</v>
      </c>
      <c r="C134" s="131">
        <v>11331.179999999993</v>
      </c>
      <c r="D134" s="132">
        <v>31.16</v>
      </c>
      <c r="E134" s="132">
        <v>115.28999999999999</v>
      </c>
      <c r="F134" s="132">
        <v>146.44999999999999</v>
      </c>
      <c r="G134" s="132">
        <v>11215.889999999992</v>
      </c>
    </row>
    <row r="135" spans="1:7" x14ac:dyDescent="0.3">
      <c r="A135" s="129">
        <v>48030</v>
      </c>
      <c r="B135" s="130">
        <v>119</v>
      </c>
      <c r="C135" s="131">
        <v>11215.889999999992</v>
      </c>
      <c r="D135" s="132">
        <v>30.84</v>
      </c>
      <c r="E135" s="132">
        <v>115.60999999999999</v>
      </c>
      <c r="F135" s="132">
        <v>146.44999999999999</v>
      </c>
      <c r="G135" s="132">
        <v>11100.279999999992</v>
      </c>
    </row>
    <row r="136" spans="1:7" x14ac:dyDescent="0.3">
      <c r="A136" s="129">
        <v>48061</v>
      </c>
      <c r="B136" s="130">
        <v>120</v>
      </c>
      <c r="C136" s="131">
        <v>11100.279999999992</v>
      </c>
      <c r="D136" s="132">
        <v>30.53</v>
      </c>
      <c r="E136" s="132">
        <v>115.62999999999192</v>
      </c>
      <c r="F136" s="132">
        <v>146.15999999999192</v>
      </c>
      <c r="G136" s="132">
        <v>10984.65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92EA1-3EB5-4DDA-BF46-1CFBC0AEDD64}">
  <sheetPr codeName="Sheet36"/>
  <dimension ref="A1:AP133"/>
  <sheetViews>
    <sheetView workbookViewId="0"/>
  </sheetViews>
  <sheetFormatPr defaultColWidth="9.109375" defaultRowHeight="14.4" x14ac:dyDescent="0.3"/>
  <cols>
    <col min="1" max="1" width="9.109375" style="86"/>
    <col min="2" max="2" width="7.88671875" style="86" customWidth="1"/>
    <col min="3" max="3" width="14.6640625" style="86" customWidth="1"/>
    <col min="4" max="4" width="14.33203125" style="86" customWidth="1"/>
    <col min="5" max="5" width="14.88671875" style="86" customWidth="1"/>
    <col min="6" max="7" width="14.6640625" style="86" customWidth="1"/>
    <col min="8" max="11" width="9.109375" style="86"/>
    <col min="12" max="12" width="9.109375" style="160"/>
    <col min="13" max="13" width="11.33203125" style="160" customWidth="1"/>
    <col min="14" max="14" width="18.88671875" style="160" customWidth="1"/>
    <col min="15" max="15" width="14.33203125" style="160" customWidth="1"/>
    <col min="16" max="18" width="14.6640625" style="160" customWidth="1"/>
    <col min="19" max="22" width="9.109375" style="86"/>
    <col min="23" max="23" width="9.109375" style="160"/>
    <col min="24" max="24" width="11.33203125" style="160" customWidth="1"/>
    <col min="25" max="25" width="18.88671875" style="160" customWidth="1"/>
    <col min="26" max="26" width="14.33203125" style="160" customWidth="1"/>
    <col min="27" max="29" width="14.6640625" style="160" customWidth="1"/>
    <col min="30" max="33" width="9.109375" style="86"/>
    <col min="34" max="34" width="9.109375" style="160"/>
    <col min="35" max="35" width="11.33203125" style="160" customWidth="1"/>
    <col min="36" max="36" width="18.88671875" style="160" customWidth="1"/>
    <col min="37" max="37" width="14.33203125" style="160" customWidth="1"/>
    <col min="38" max="40" width="14.6640625" style="160" customWidth="1"/>
    <col min="41" max="16384" width="9.109375" style="86"/>
  </cols>
  <sheetData>
    <row r="1" spans="1:40" x14ac:dyDescent="0.3">
      <c r="A1"/>
      <c r="B1" s="84"/>
      <c r="C1" s="84"/>
      <c r="D1" s="84"/>
      <c r="E1" s="84"/>
      <c r="F1" s="84"/>
      <c r="G1" s="85"/>
      <c r="L1" s="135"/>
      <c r="M1" s="135"/>
      <c r="N1" s="135"/>
      <c r="O1" s="135"/>
      <c r="P1" s="135"/>
      <c r="Q1" s="135"/>
      <c r="R1" s="136"/>
      <c r="W1" s="135"/>
      <c r="X1" s="135"/>
      <c r="Y1" s="135"/>
      <c r="Z1" s="135"/>
      <c r="AA1" s="135"/>
      <c r="AB1" s="135"/>
      <c r="AC1" s="136"/>
      <c r="AH1" s="135"/>
      <c r="AI1" s="135"/>
      <c r="AJ1" s="135"/>
      <c r="AK1" s="135"/>
      <c r="AL1" s="135"/>
      <c r="AM1" s="135"/>
      <c r="AN1" s="136"/>
    </row>
    <row r="2" spans="1:40" x14ac:dyDescent="0.3">
      <c r="A2" s="84"/>
      <c r="B2" s="84"/>
      <c r="C2" s="84"/>
      <c r="D2" s="84"/>
      <c r="E2" s="84"/>
      <c r="F2" s="87"/>
      <c r="G2" s="88"/>
      <c r="L2" s="135"/>
      <c r="M2" s="135"/>
      <c r="N2" s="135"/>
      <c r="O2" s="135"/>
      <c r="P2" s="135"/>
      <c r="Q2" s="137"/>
      <c r="R2" s="138"/>
      <c r="W2" s="135"/>
      <c r="X2" s="135"/>
      <c r="Y2" s="135"/>
      <c r="Z2" s="135"/>
      <c r="AA2" s="135"/>
      <c r="AB2" s="137"/>
      <c r="AC2" s="138"/>
      <c r="AH2" s="135"/>
      <c r="AI2" s="135"/>
      <c r="AJ2" s="135"/>
      <c r="AK2" s="135"/>
      <c r="AL2" s="135"/>
      <c r="AM2" s="137"/>
      <c r="AN2" s="138"/>
    </row>
    <row r="3" spans="1:40" x14ac:dyDescent="0.3">
      <c r="A3" s="84"/>
      <c r="B3" s="84"/>
      <c r="C3" s="84"/>
      <c r="D3" s="84"/>
      <c r="E3" s="84"/>
      <c r="F3" s="87"/>
      <c r="G3" s="88"/>
      <c r="L3" s="135"/>
      <c r="M3" s="135"/>
      <c r="N3" s="135"/>
      <c r="O3" s="135"/>
      <c r="P3" s="135"/>
      <c r="Q3" s="137"/>
      <c r="R3" s="138"/>
      <c r="W3" s="135"/>
      <c r="X3" s="135"/>
      <c r="Y3" s="135"/>
      <c r="Z3" s="135"/>
      <c r="AA3" s="135"/>
      <c r="AB3" s="137"/>
      <c r="AC3" s="138"/>
      <c r="AH3" s="135"/>
      <c r="AI3" s="135"/>
      <c r="AJ3" s="135"/>
      <c r="AK3" s="135"/>
      <c r="AL3" s="135"/>
      <c r="AM3" s="137"/>
      <c r="AN3" s="138"/>
    </row>
    <row r="4" spans="1:40" ht="21" x14ac:dyDescent="0.4">
      <c r="A4" s="84"/>
      <c r="B4" s="139" t="s">
        <v>46</v>
      </c>
      <c r="C4" s="84"/>
      <c r="D4" s="84"/>
      <c r="E4" s="140"/>
      <c r="F4" s="141" t="s">
        <v>3</v>
      </c>
      <c r="G4" s="142"/>
      <c r="K4" s="143"/>
      <c r="L4" s="135"/>
      <c r="M4" s="144" t="s">
        <v>69</v>
      </c>
      <c r="N4" s="135"/>
      <c r="O4" s="135"/>
      <c r="P4" s="137"/>
      <c r="Q4" s="145"/>
      <c r="R4" s="135"/>
      <c r="W4" s="135"/>
      <c r="X4" s="144" t="s">
        <v>70</v>
      </c>
      <c r="Y4" s="135"/>
      <c r="Z4" s="135"/>
      <c r="AA4" s="137"/>
      <c r="AB4" s="145"/>
      <c r="AC4" s="135"/>
      <c r="AH4" s="135"/>
      <c r="AI4" s="144" t="s">
        <v>71</v>
      </c>
      <c r="AJ4" s="135"/>
      <c r="AK4" s="135"/>
      <c r="AL4" s="137"/>
      <c r="AM4" s="145"/>
      <c r="AN4" s="135"/>
    </row>
    <row r="5" spans="1:40" x14ac:dyDescent="0.3">
      <c r="A5" s="84"/>
      <c r="B5" s="84"/>
      <c r="C5" s="84"/>
      <c r="D5" s="84"/>
      <c r="E5" s="84"/>
      <c r="F5" s="131"/>
      <c r="G5" s="84"/>
      <c r="K5" s="146"/>
      <c r="L5" s="135"/>
      <c r="M5" s="135"/>
      <c r="N5" s="135"/>
      <c r="O5" s="135"/>
      <c r="P5" s="135"/>
      <c r="Q5" s="145"/>
      <c r="R5" s="135"/>
      <c r="W5" s="135"/>
      <c r="X5" s="135"/>
      <c r="Y5" s="135"/>
      <c r="Z5" s="135"/>
      <c r="AA5" s="135"/>
      <c r="AB5" s="145"/>
      <c r="AC5" s="135"/>
      <c r="AH5" s="135"/>
      <c r="AI5" s="135"/>
      <c r="AJ5" s="135"/>
      <c r="AK5" s="135"/>
      <c r="AL5" s="135"/>
      <c r="AM5" s="145"/>
      <c r="AN5" s="135"/>
    </row>
    <row r="6" spans="1:40" x14ac:dyDescent="0.3">
      <c r="A6" s="84"/>
      <c r="B6" s="147" t="s">
        <v>49</v>
      </c>
      <c r="C6" s="148"/>
      <c r="D6" s="149"/>
      <c r="E6" s="105">
        <v>44440</v>
      </c>
      <c r="F6" s="150"/>
      <c r="G6" s="84"/>
      <c r="K6" s="151"/>
      <c r="L6" s="135"/>
      <c r="M6" s="152" t="s">
        <v>49</v>
      </c>
      <c r="N6" s="153"/>
      <c r="O6" s="154"/>
      <c r="P6" s="155">
        <v>44440</v>
      </c>
      <c r="Q6" s="156"/>
      <c r="R6" s="135"/>
      <c r="W6" s="135"/>
      <c r="X6" s="152" t="s">
        <v>49</v>
      </c>
      <c r="Y6" s="153"/>
      <c r="Z6" s="154"/>
      <c r="AA6" s="155">
        <v>44440</v>
      </c>
      <c r="AB6" s="156"/>
      <c r="AC6" s="135"/>
      <c r="AH6" s="135"/>
      <c r="AI6" s="152" t="s">
        <v>49</v>
      </c>
      <c r="AJ6" s="153"/>
      <c r="AK6" s="154"/>
      <c r="AL6" s="155">
        <v>44440</v>
      </c>
      <c r="AM6" s="156"/>
      <c r="AN6" s="135"/>
    </row>
    <row r="7" spans="1:40" x14ac:dyDescent="0.3">
      <c r="A7" s="84"/>
      <c r="B7" s="157" t="s">
        <v>51</v>
      </c>
      <c r="C7" s="130"/>
      <c r="E7" s="109">
        <v>120</v>
      </c>
      <c r="F7" s="158" t="s">
        <v>52</v>
      </c>
      <c r="G7" s="84"/>
      <c r="K7" s="134"/>
      <c r="L7" s="135"/>
      <c r="M7" s="159" t="s">
        <v>51</v>
      </c>
      <c r="N7" s="137"/>
      <c r="P7" s="161">
        <v>120</v>
      </c>
      <c r="Q7" s="162" t="s">
        <v>52</v>
      </c>
      <c r="W7" s="135"/>
      <c r="X7" s="159" t="s">
        <v>51</v>
      </c>
      <c r="Y7" s="137"/>
      <c r="AA7" s="161">
        <v>120</v>
      </c>
      <c r="AB7" s="162" t="s">
        <v>52</v>
      </c>
      <c r="AH7" s="135"/>
      <c r="AI7" s="159" t="s">
        <v>51</v>
      </c>
      <c r="AJ7" s="137"/>
      <c r="AL7" s="161">
        <v>120</v>
      </c>
      <c r="AM7" s="162" t="s">
        <v>52</v>
      </c>
    </row>
    <row r="8" spans="1:40" x14ac:dyDescent="0.3">
      <c r="A8" s="84"/>
      <c r="B8" s="157" t="s">
        <v>59</v>
      </c>
      <c r="C8" s="130"/>
      <c r="D8" s="163">
        <v>44439</v>
      </c>
      <c r="E8" s="164">
        <v>143851.28026012355</v>
      </c>
      <c r="F8" s="158" t="s">
        <v>55</v>
      </c>
      <c r="G8" s="84"/>
      <c r="K8" s="134"/>
      <c r="L8" s="135"/>
      <c r="M8" s="159" t="s">
        <v>72</v>
      </c>
      <c r="N8" s="137"/>
      <c r="O8" s="165">
        <v>44439</v>
      </c>
      <c r="P8" s="166">
        <v>58199.034757161768</v>
      </c>
      <c r="Q8" s="162" t="s">
        <v>55</v>
      </c>
      <c r="W8" s="135"/>
      <c r="X8" s="159" t="s">
        <v>73</v>
      </c>
      <c r="Y8" s="137"/>
      <c r="Z8" s="165">
        <v>44439</v>
      </c>
      <c r="AA8" s="166">
        <v>108294.93215707925</v>
      </c>
      <c r="AB8" s="162" t="s">
        <v>55</v>
      </c>
      <c r="AH8" s="135"/>
      <c r="AI8" s="159" t="s">
        <v>74</v>
      </c>
      <c r="AJ8" s="137"/>
      <c r="AK8" s="165">
        <v>44439</v>
      </c>
      <c r="AL8" s="166">
        <v>252146.2124172028</v>
      </c>
      <c r="AM8" s="162" t="s">
        <v>55</v>
      </c>
    </row>
    <row r="9" spans="1:40" x14ac:dyDescent="0.3">
      <c r="A9" s="84"/>
      <c r="B9" s="157" t="s">
        <v>60</v>
      </c>
      <c r="C9" s="130"/>
      <c r="D9" s="163">
        <v>48091</v>
      </c>
      <c r="E9" s="164">
        <v>43721.17242871772</v>
      </c>
      <c r="F9" s="158" t="s">
        <v>55</v>
      </c>
      <c r="G9" s="167"/>
      <c r="K9" s="134"/>
      <c r="L9" s="135"/>
      <c r="M9" s="159" t="s">
        <v>75</v>
      </c>
      <c r="N9" s="137"/>
      <c r="O9" s="165">
        <v>48091</v>
      </c>
      <c r="P9" s="166">
        <v>0</v>
      </c>
      <c r="Q9" s="162" t="s">
        <v>55</v>
      </c>
      <c r="R9" s="168"/>
      <c r="W9" s="135"/>
      <c r="X9" s="159" t="s">
        <v>76</v>
      </c>
      <c r="Y9" s="137"/>
      <c r="Z9" s="165">
        <v>48091</v>
      </c>
      <c r="AA9" s="166">
        <v>0</v>
      </c>
      <c r="AB9" s="162" t="s">
        <v>55</v>
      </c>
      <c r="AC9" s="168"/>
      <c r="AH9" s="135"/>
      <c r="AI9" s="159" t="s">
        <v>77</v>
      </c>
      <c r="AJ9" s="137"/>
      <c r="AK9" s="165">
        <v>48091</v>
      </c>
      <c r="AL9" s="166">
        <v>43721.17242871772</v>
      </c>
      <c r="AM9" s="162" t="s">
        <v>55</v>
      </c>
      <c r="AN9" s="168"/>
    </row>
    <row r="10" spans="1:40" x14ac:dyDescent="0.3">
      <c r="A10" s="84"/>
      <c r="B10" s="120" t="s">
        <v>61</v>
      </c>
      <c r="C10" s="121"/>
      <c r="D10" s="122"/>
      <c r="E10" s="123">
        <v>3.3000000000000002E-2</v>
      </c>
      <c r="F10" s="124"/>
      <c r="G10" s="169"/>
      <c r="K10" s="134"/>
      <c r="L10" s="135"/>
      <c r="M10" s="170" t="s">
        <v>61</v>
      </c>
      <c r="N10" s="171"/>
      <c r="O10" s="172"/>
      <c r="P10" s="173">
        <v>3.3000000000000002E-2</v>
      </c>
      <c r="Q10" s="174"/>
      <c r="R10" s="135"/>
      <c r="W10" s="135"/>
      <c r="X10" s="170" t="s">
        <v>78</v>
      </c>
      <c r="Y10" s="171"/>
      <c r="Z10" s="172"/>
      <c r="AA10" s="173">
        <v>0</v>
      </c>
      <c r="AB10" s="174"/>
      <c r="AC10" s="135"/>
      <c r="AH10" s="135"/>
      <c r="AI10" s="170" t="s">
        <v>61</v>
      </c>
      <c r="AJ10" s="171"/>
      <c r="AK10" s="172"/>
      <c r="AL10" s="173">
        <v>3.3000000000000002E-2</v>
      </c>
      <c r="AM10" s="174"/>
      <c r="AN10" s="135"/>
    </row>
    <row r="11" spans="1:40" x14ac:dyDescent="0.3">
      <c r="A11" s="84"/>
      <c r="B11" s="175"/>
      <c r="C11" s="130"/>
      <c r="E11" s="176"/>
      <c r="F11" s="175"/>
      <c r="G11" s="169"/>
      <c r="K11" s="134"/>
      <c r="L11" s="135"/>
      <c r="M11" s="161"/>
      <c r="N11" s="137"/>
      <c r="P11" s="177"/>
      <c r="Q11" s="161"/>
      <c r="R11" s="135"/>
      <c r="W11" s="135"/>
      <c r="X11" s="161"/>
      <c r="Y11" s="137"/>
      <c r="AA11" s="177"/>
      <c r="AB11" s="161"/>
      <c r="AC11" s="135"/>
      <c r="AH11" s="135"/>
      <c r="AI11" s="161"/>
      <c r="AJ11" s="137"/>
      <c r="AL11" s="177"/>
      <c r="AM11" s="161"/>
      <c r="AN11" s="135"/>
    </row>
    <row r="12" spans="1:40" x14ac:dyDescent="0.3">
      <c r="E12" s="176"/>
      <c r="K12" s="134"/>
    </row>
    <row r="13" spans="1:40" ht="15" thickBot="1" x14ac:dyDescent="0.35">
      <c r="A13" s="178" t="s">
        <v>62</v>
      </c>
      <c r="B13" s="178" t="s">
        <v>63</v>
      </c>
      <c r="C13" s="178" t="s">
        <v>64</v>
      </c>
      <c r="D13" s="178" t="s">
        <v>65</v>
      </c>
      <c r="E13" s="178" t="s">
        <v>66</v>
      </c>
      <c r="F13" s="178" t="s">
        <v>67</v>
      </c>
      <c r="G13" s="178" t="s">
        <v>68</v>
      </c>
      <c r="K13" s="134"/>
      <c r="L13" s="179" t="s">
        <v>62</v>
      </c>
      <c r="M13" s="179" t="s">
        <v>63</v>
      </c>
      <c r="N13" s="179" t="s">
        <v>64</v>
      </c>
      <c r="O13" s="179" t="s">
        <v>65</v>
      </c>
      <c r="P13" s="179" t="s">
        <v>66</v>
      </c>
      <c r="Q13" s="179" t="s">
        <v>67</v>
      </c>
      <c r="R13" s="179" t="s">
        <v>68</v>
      </c>
      <c r="W13" s="179" t="s">
        <v>62</v>
      </c>
      <c r="X13" s="179" t="s">
        <v>63</v>
      </c>
      <c r="Y13" s="179" t="s">
        <v>64</v>
      </c>
      <c r="Z13" s="179" t="s">
        <v>65</v>
      </c>
      <c r="AA13" s="179" t="s">
        <v>66</v>
      </c>
      <c r="AB13" s="179" t="s">
        <v>67</v>
      </c>
      <c r="AC13" s="179" t="s">
        <v>68</v>
      </c>
      <c r="AH13" s="179" t="s">
        <v>62</v>
      </c>
      <c r="AI13" s="179" t="s">
        <v>63</v>
      </c>
      <c r="AJ13" s="179" t="s">
        <v>64</v>
      </c>
      <c r="AK13" s="179" t="s">
        <v>65</v>
      </c>
      <c r="AL13" s="179" t="s">
        <v>66</v>
      </c>
      <c r="AM13" s="179" t="s">
        <v>67</v>
      </c>
      <c r="AN13" s="179" t="s">
        <v>68</v>
      </c>
    </row>
    <row r="14" spans="1:40" x14ac:dyDescent="0.3">
      <c r="A14" s="129">
        <v>44440</v>
      </c>
      <c r="B14" s="130">
        <v>1</v>
      </c>
      <c r="C14" s="131">
        <v>143851.28026012355</v>
      </c>
      <c r="D14" s="132">
        <v>395.59</v>
      </c>
      <c r="E14" s="132">
        <v>705.43376050982897</v>
      </c>
      <c r="F14" s="132">
        <v>1101.02</v>
      </c>
      <c r="G14" s="132">
        <v>143145.84649961372</v>
      </c>
      <c r="K14" s="134"/>
      <c r="L14" s="180">
        <v>44440</v>
      </c>
      <c r="M14" s="137">
        <v>1</v>
      </c>
      <c r="N14" s="145">
        <v>58199.034757161768</v>
      </c>
      <c r="O14" s="181">
        <v>160.05000000000001</v>
      </c>
      <c r="P14" s="181">
        <v>410.02216851612917</v>
      </c>
      <c r="Q14" s="181">
        <v>570.07000000000005</v>
      </c>
      <c r="R14" s="181">
        <v>57789.012588645637</v>
      </c>
      <c r="W14" s="180">
        <v>44440</v>
      </c>
      <c r="X14" s="137">
        <v>1</v>
      </c>
      <c r="Y14" s="145">
        <v>108294.93215707925</v>
      </c>
      <c r="Z14" s="181">
        <v>0</v>
      </c>
      <c r="AA14" s="181">
        <v>902.45776797566043</v>
      </c>
      <c r="AB14" s="181">
        <v>902.46</v>
      </c>
      <c r="AC14" s="181">
        <v>107392.47438910359</v>
      </c>
      <c r="AH14" s="180">
        <v>44440</v>
      </c>
      <c r="AI14" s="137">
        <v>1</v>
      </c>
      <c r="AJ14" s="145">
        <v>252146.2124172028</v>
      </c>
      <c r="AK14" s="181">
        <v>693.4</v>
      </c>
      <c r="AL14" s="181">
        <v>1468.3901069102064</v>
      </c>
      <c r="AM14" s="181">
        <v>2161.79</v>
      </c>
      <c r="AN14" s="181">
        <v>250677.8223102926</v>
      </c>
    </row>
    <row r="15" spans="1:40" x14ac:dyDescent="0.3">
      <c r="A15" s="129">
        <v>44470</v>
      </c>
      <c r="B15" s="130">
        <v>2</v>
      </c>
      <c r="C15" s="131">
        <v>143145.84649961372</v>
      </c>
      <c r="D15" s="132">
        <v>393.65</v>
      </c>
      <c r="E15" s="132">
        <v>707.37370335123092</v>
      </c>
      <c r="F15" s="132">
        <v>1101.02</v>
      </c>
      <c r="G15" s="132">
        <v>142438.47279626247</v>
      </c>
      <c r="K15" s="134"/>
      <c r="L15" s="180">
        <v>44470</v>
      </c>
      <c r="M15" s="137">
        <v>2</v>
      </c>
      <c r="N15" s="145">
        <v>57789.012588645637</v>
      </c>
      <c r="O15" s="181">
        <v>158.91999999999999</v>
      </c>
      <c r="P15" s="181">
        <v>411.14972947954851</v>
      </c>
      <c r="Q15" s="181">
        <v>570.07000000000005</v>
      </c>
      <c r="R15" s="181">
        <v>57377.862859166089</v>
      </c>
      <c r="W15" s="180">
        <v>44470</v>
      </c>
      <c r="X15" s="137">
        <v>2</v>
      </c>
      <c r="Y15" s="145">
        <v>107392.47438910359</v>
      </c>
      <c r="Z15" s="181">
        <v>0</v>
      </c>
      <c r="AA15" s="181">
        <v>902.45776797566043</v>
      </c>
      <c r="AB15" s="181">
        <v>902.46</v>
      </c>
      <c r="AC15" s="181">
        <v>106490.01662112793</v>
      </c>
      <c r="AH15" s="180">
        <v>44470</v>
      </c>
      <c r="AI15" s="137">
        <v>2</v>
      </c>
      <c r="AJ15" s="145">
        <v>250677.8223102926</v>
      </c>
      <c r="AK15" s="181">
        <v>689.36</v>
      </c>
      <c r="AL15" s="181">
        <v>1472.4281797042092</v>
      </c>
      <c r="AM15" s="181">
        <v>2161.79</v>
      </c>
      <c r="AN15" s="181">
        <v>249205.39413058839</v>
      </c>
    </row>
    <row r="16" spans="1:40" x14ac:dyDescent="0.3">
      <c r="A16" s="129">
        <v>44501</v>
      </c>
      <c r="B16" s="130">
        <v>3</v>
      </c>
      <c r="C16" s="131">
        <v>142438.47279626247</v>
      </c>
      <c r="D16" s="132">
        <v>391.71</v>
      </c>
      <c r="E16" s="132">
        <v>709.31898103544688</v>
      </c>
      <c r="F16" s="132">
        <v>1101.02</v>
      </c>
      <c r="G16" s="132">
        <v>141729.15381522704</v>
      </c>
      <c r="K16" s="134"/>
      <c r="L16" s="180">
        <v>44501</v>
      </c>
      <c r="M16" s="137">
        <v>3</v>
      </c>
      <c r="N16" s="145">
        <v>57377.862859166089</v>
      </c>
      <c r="O16" s="181">
        <v>157.79</v>
      </c>
      <c r="P16" s="181">
        <v>412.28039123561723</v>
      </c>
      <c r="Q16" s="181">
        <v>570.07000000000005</v>
      </c>
      <c r="R16" s="181">
        <v>56965.582467930471</v>
      </c>
      <c r="W16" s="180">
        <v>44501</v>
      </c>
      <c r="X16" s="137">
        <v>3</v>
      </c>
      <c r="Y16" s="145">
        <v>106490.01662112793</v>
      </c>
      <c r="Z16" s="181">
        <v>0</v>
      </c>
      <c r="AA16" s="181">
        <v>902.45776797566043</v>
      </c>
      <c r="AB16" s="181">
        <v>902.46</v>
      </c>
      <c r="AC16" s="181">
        <v>105587.55885315227</v>
      </c>
      <c r="AH16" s="180">
        <v>44501</v>
      </c>
      <c r="AI16" s="137">
        <v>3</v>
      </c>
      <c r="AJ16" s="145">
        <v>249205.39413058839</v>
      </c>
      <c r="AK16" s="181">
        <v>685.31</v>
      </c>
      <c r="AL16" s="181">
        <v>1476.477357198396</v>
      </c>
      <c r="AM16" s="181">
        <v>2161.79</v>
      </c>
      <c r="AN16" s="181">
        <v>247728.91677339</v>
      </c>
    </row>
    <row r="17" spans="1:40" x14ac:dyDescent="0.3">
      <c r="A17" s="129">
        <v>44531</v>
      </c>
      <c r="B17" s="130">
        <v>4</v>
      </c>
      <c r="C17" s="131">
        <v>141729.15381522704</v>
      </c>
      <c r="D17" s="132">
        <v>389.76</v>
      </c>
      <c r="E17" s="132">
        <v>711.26960823329432</v>
      </c>
      <c r="F17" s="132">
        <v>1101.02</v>
      </c>
      <c r="G17" s="132">
        <v>141017.88420699374</v>
      </c>
      <c r="K17" s="134"/>
      <c r="L17" s="180">
        <v>44531</v>
      </c>
      <c r="M17" s="137">
        <v>4</v>
      </c>
      <c r="N17" s="145">
        <v>56965.582467930471</v>
      </c>
      <c r="O17" s="181">
        <v>156.66</v>
      </c>
      <c r="P17" s="181">
        <v>413.41416231151516</v>
      </c>
      <c r="Q17" s="181">
        <v>570.07000000000005</v>
      </c>
      <c r="R17" s="181">
        <v>56552.168305618958</v>
      </c>
      <c r="W17" s="180">
        <v>44531</v>
      </c>
      <c r="X17" s="137">
        <v>4</v>
      </c>
      <c r="Y17" s="145">
        <v>105587.55885315227</v>
      </c>
      <c r="Z17" s="181">
        <v>0</v>
      </c>
      <c r="AA17" s="181">
        <v>902.45776797566043</v>
      </c>
      <c r="AB17" s="181">
        <v>902.46</v>
      </c>
      <c r="AC17" s="181">
        <v>104685.1010851766</v>
      </c>
      <c r="AH17" s="180">
        <v>44531</v>
      </c>
      <c r="AI17" s="137">
        <v>4</v>
      </c>
      <c r="AJ17" s="145">
        <v>247728.91677339</v>
      </c>
      <c r="AK17" s="181">
        <v>681.25</v>
      </c>
      <c r="AL17" s="181">
        <v>1480.5376699306914</v>
      </c>
      <c r="AM17" s="181">
        <v>2161.79</v>
      </c>
      <c r="AN17" s="181">
        <v>246248.3791034593</v>
      </c>
    </row>
    <row r="18" spans="1:40" x14ac:dyDescent="0.3">
      <c r="A18" s="129">
        <v>44562</v>
      </c>
      <c r="B18" s="130">
        <v>5</v>
      </c>
      <c r="C18" s="131">
        <v>141017.88420699374</v>
      </c>
      <c r="D18" s="132">
        <v>387.8</v>
      </c>
      <c r="E18" s="132">
        <v>713.22559965593587</v>
      </c>
      <c r="F18" s="132">
        <v>1101.02</v>
      </c>
      <c r="G18" s="132">
        <v>140304.6586073378</v>
      </c>
      <c r="K18" s="134"/>
      <c r="L18" s="180">
        <v>44562</v>
      </c>
      <c r="M18" s="137">
        <v>5</v>
      </c>
      <c r="N18" s="145">
        <v>56552.168305618958</v>
      </c>
      <c r="O18" s="181">
        <v>155.52000000000001</v>
      </c>
      <c r="P18" s="181">
        <v>414.55105125787185</v>
      </c>
      <c r="Q18" s="181">
        <v>570.07000000000005</v>
      </c>
      <c r="R18" s="181">
        <v>56137.617254361088</v>
      </c>
      <c r="W18" s="180">
        <v>44562</v>
      </c>
      <c r="X18" s="137">
        <v>5</v>
      </c>
      <c r="Y18" s="145">
        <v>104685.1010851766</v>
      </c>
      <c r="Z18" s="181">
        <v>0</v>
      </c>
      <c r="AA18" s="181">
        <v>902.45776797566043</v>
      </c>
      <c r="AB18" s="181">
        <v>902.46</v>
      </c>
      <c r="AC18" s="181">
        <v>103782.64331720094</v>
      </c>
      <c r="AH18" s="180">
        <v>44562</v>
      </c>
      <c r="AI18" s="137">
        <v>5</v>
      </c>
      <c r="AJ18" s="145">
        <v>246248.3791034593</v>
      </c>
      <c r="AK18" s="181">
        <v>677.18</v>
      </c>
      <c r="AL18" s="181">
        <v>1484.6091485230008</v>
      </c>
      <c r="AM18" s="181">
        <v>2161.79</v>
      </c>
      <c r="AN18" s="181">
        <v>244763.76995493629</v>
      </c>
    </row>
    <row r="19" spans="1:40" x14ac:dyDescent="0.3">
      <c r="A19" s="129">
        <v>44593</v>
      </c>
      <c r="B19" s="130">
        <v>6</v>
      </c>
      <c r="C19" s="131">
        <v>140304.6586073378</v>
      </c>
      <c r="D19" s="132">
        <v>385.84</v>
      </c>
      <c r="E19" s="132">
        <v>715.18697005498973</v>
      </c>
      <c r="F19" s="132">
        <v>1101.02</v>
      </c>
      <c r="G19" s="132">
        <v>139589.47163728281</v>
      </c>
      <c r="K19" s="134"/>
      <c r="L19" s="180">
        <v>44593</v>
      </c>
      <c r="M19" s="137">
        <v>6</v>
      </c>
      <c r="N19" s="145">
        <v>56137.617254361088</v>
      </c>
      <c r="O19" s="181">
        <v>154.38</v>
      </c>
      <c r="P19" s="181">
        <v>415.69106664883105</v>
      </c>
      <c r="Q19" s="181">
        <v>570.07000000000005</v>
      </c>
      <c r="R19" s="181">
        <v>55721.926187712255</v>
      </c>
      <c r="W19" s="180">
        <v>44593</v>
      </c>
      <c r="X19" s="137">
        <v>6</v>
      </c>
      <c r="Y19" s="145">
        <v>103782.64331720094</v>
      </c>
      <c r="Z19" s="181">
        <v>0</v>
      </c>
      <c r="AA19" s="181">
        <v>902.45776797566043</v>
      </c>
      <c r="AB19" s="181">
        <v>902.46</v>
      </c>
      <c r="AC19" s="181">
        <v>102880.18554922528</v>
      </c>
      <c r="AH19" s="180">
        <v>44593</v>
      </c>
      <c r="AI19" s="137">
        <v>6</v>
      </c>
      <c r="AJ19" s="145">
        <v>244763.76995493629</v>
      </c>
      <c r="AK19" s="181">
        <v>673.1</v>
      </c>
      <c r="AL19" s="181">
        <v>1488.6918236814395</v>
      </c>
      <c r="AM19" s="181">
        <v>2161.79</v>
      </c>
      <c r="AN19" s="181">
        <v>243275.07813125485</v>
      </c>
    </row>
    <row r="20" spans="1:40" x14ac:dyDescent="0.3">
      <c r="A20" s="129">
        <v>44621</v>
      </c>
      <c r="B20" s="130">
        <v>7</v>
      </c>
      <c r="C20" s="131">
        <v>139589.47163728281</v>
      </c>
      <c r="D20" s="132">
        <v>383.87</v>
      </c>
      <c r="E20" s="132">
        <v>717.15373422264099</v>
      </c>
      <c r="F20" s="132">
        <v>1101.02</v>
      </c>
      <c r="G20" s="132">
        <v>138872.31790306018</v>
      </c>
      <c r="K20" s="134"/>
      <c r="L20" s="180">
        <v>44621</v>
      </c>
      <c r="M20" s="137">
        <v>7</v>
      </c>
      <c r="N20" s="145">
        <v>55721.926187712255</v>
      </c>
      <c r="O20" s="181">
        <v>153.24</v>
      </c>
      <c r="P20" s="181">
        <v>416.83421708211523</v>
      </c>
      <c r="Q20" s="181">
        <v>570.07000000000005</v>
      </c>
      <c r="R20" s="181">
        <v>55305.091970630143</v>
      </c>
      <c r="W20" s="180">
        <v>44621</v>
      </c>
      <c r="X20" s="137">
        <v>7</v>
      </c>
      <c r="Y20" s="145">
        <v>102880.18554922528</v>
      </c>
      <c r="Z20" s="181">
        <v>0</v>
      </c>
      <c r="AA20" s="181">
        <v>902.45776797566043</v>
      </c>
      <c r="AB20" s="181">
        <v>902.46</v>
      </c>
      <c r="AC20" s="181">
        <v>101977.72778124962</v>
      </c>
      <c r="AH20" s="180">
        <v>44621</v>
      </c>
      <c r="AI20" s="137">
        <v>7</v>
      </c>
      <c r="AJ20" s="145">
        <v>243275.07813125485</v>
      </c>
      <c r="AK20" s="181">
        <v>669.01</v>
      </c>
      <c r="AL20" s="181">
        <v>1492.785726196563</v>
      </c>
      <c r="AM20" s="181">
        <v>2161.79</v>
      </c>
      <c r="AN20" s="181">
        <v>241782.29240505828</v>
      </c>
    </row>
    <row r="21" spans="1:40" x14ac:dyDescent="0.3">
      <c r="A21" s="129">
        <v>44652</v>
      </c>
      <c r="B21" s="130">
        <v>8</v>
      </c>
      <c r="C21" s="131">
        <v>138872.31790306018</v>
      </c>
      <c r="D21" s="132">
        <v>381.9</v>
      </c>
      <c r="E21" s="132">
        <v>719.12590699175325</v>
      </c>
      <c r="F21" s="132">
        <v>1101.02</v>
      </c>
      <c r="G21" s="132">
        <v>138153.19199606843</v>
      </c>
      <c r="K21" s="134"/>
      <c r="L21" s="180">
        <v>44652</v>
      </c>
      <c r="M21" s="137">
        <v>8</v>
      </c>
      <c r="N21" s="145">
        <v>55305.091970630143</v>
      </c>
      <c r="O21" s="181">
        <v>152.09</v>
      </c>
      <c r="P21" s="181">
        <v>417.98051117909108</v>
      </c>
      <c r="Q21" s="181">
        <v>570.07000000000005</v>
      </c>
      <c r="R21" s="181">
        <v>54887.111459451051</v>
      </c>
      <c r="W21" s="180">
        <v>44652</v>
      </c>
      <c r="X21" s="137">
        <v>8</v>
      </c>
      <c r="Y21" s="145">
        <v>101977.72778124962</v>
      </c>
      <c r="Z21" s="181">
        <v>0</v>
      </c>
      <c r="AA21" s="181">
        <v>902.45776797566043</v>
      </c>
      <c r="AB21" s="181">
        <v>902.46</v>
      </c>
      <c r="AC21" s="181">
        <v>101075.27001327396</v>
      </c>
      <c r="AH21" s="180">
        <v>44652</v>
      </c>
      <c r="AI21" s="137">
        <v>8</v>
      </c>
      <c r="AJ21" s="145">
        <v>241782.29240505828</v>
      </c>
      <c r="AK21" s="181">
        <v>664.9</v>
      </c>
      <c r="AL21" s="181">
        <v>1496.8908869436036</v>
      </c>
      <c r="AM21" s="181">
        <v>2161.79</v>
      </c>
      <c r="AN21" s="181">
        <v>240285.40151811467</v>
      </c>
    </row>
    <row r="22" spans="1:40" x14ac:dyDescent="0.3">
      <c r="A22" s="129">
        <v>44682</v>
      </c>
      <c r="B22" s="130">
        <v>9</v>
      </c>
      <c r="C22" s="131">
        <v>138153.19199606843</v>
      </c>
      <c r="D22" s="132">
        <v>379.92</v>
      </c>
      <c r="E22" s="132">
        <v>721.10350323598061</v>
      </c>
      <c r="F22" s="132">
        <v>1101.02</v>
      </c>
      <c r="G22" s="132">
        <v>137432.08849283244</v>
      </c>
      <c r="K22" s="134"/>
      <c r="L22" s="180">
        <v>44682</v>
      </c>
      <c r="M22" s="137">
        <v>9</v>
      </c>
      <c r="N22" s="145">
        <v>54887.111459451051</v>
      </c>
      <c r="O22" s="181">
        <v>150.94</v>
      </c>
      <c r="P22" s="181">
        <v>419.12995758483368</v>
      </c>
      <c r="Q22" s="181">
        <v>570.07000000000005</v>
      </c>
      <c r="R22" s="181">
        <v>54467.981501866219</v>
      </c>
      <c r="W22" s="180">
        <v>44682</v>
      </c>
      <c r="X22" s="137">
        <v>9</v>
      </c>
      <c r="Y22" s="145">
        <v>101075.27001327396</v>
      </c>
      <c r="Z22" s="181">
        <v>0</v>
      </c>
      <c r="AA22" s="181">
        <v>902.45776797566043</v>
      </c>
      <c r="AB22" s="181">
        <v>902.46</v>
      </c>
      <c r="AC22" s="181">
        <v>100172.81224529829</v>
      </c>
      <c r="AH22" s="180">
        <v>44682</v>
      </c>
      <c r="AI22" s="137">
        <v>9</v>
      </c>
      <c r="AJ22" s="145">
        <v>240285.40151811467</v>
      </c>
      <c r="AK22" s="181">
        <v>660.78</v>
      </c>
      <c r="AL22" s="181">
        <v>1501.0073368826988</v>
      </c>
      <c r="AM22" s="181">
        <v>2161.79</v>
      </c>
      <c r="AN22" s="181">
        <v>238784.39418123197</v>
      </c>
    </row>
    <row r="23" spans="1:40" x14ac:dyDescent="0.3">
      <c r="A23" s="129">
        <v>44713</v>
      </c>
      <c r="B23" s="130">
        <v>10</v>
      </c>
      <c r="C23" s="131">
        <v>137432.08849283244</v>
      </c>
      <c r="D23" s="132">
        <v>377.94</v>
      </c>
      <c r="E23" s="132">
        <v>723.08653786987952</v>
      </c>
      <c r="F23" s="132">
        <v>1101.02</v>
      </c>
      <c r="G23" s="132">
        <v>136709.00195496256</v>
      </c>
      <c r="K23" s="134"/>
      <c r="L23" s="180">
        <v>44713</v>
      </c>
      <c r="M23" s="137">
        <v>10</v>
      </c>
      <c r="N23" s="145">
        <v>54467.981501866219</v>
      </c>
      <c r="O23" s="181">
        <v>149.79</v>
      </c>
      <c r="P23" s="181">
        <v>420.28256496819193</v>
      </c>
      <c r="Q23" s="181">
        <v>570.07000000000005</v>
      </c>
      <c r="R23" s="181">
        <v>54047.698936898028</v>
      </c>
      <c r="W23" s="180">
        <v>44713</v>
      </c>
      <c r="X23" s="137">
        <v>10</v>
      </c>
      <c r="Y23" s="145">
        <v>100172.81224529829</v>
      </c>
      <c r="Z23" s="181">
        <v>0</v>
      </c>
      <c r="AA23" s="181">
        <v>902.45776797566043</v>
      </c>
      <c r="AB23" s="181">
        <v>902.46</v>
      </c>
      <c r="AC23" s="181">
        <v>99270.354477322631</v>
      </c>
      <c r="AH23" s="180">
        <v>44713</v>
      </c>
      <c r="AI23" s="137">
        <v>10</v>
      </c>
      <c r="AJ23" s="145">
        <v>238784.39418123197</v>
      </c>
      <c r="AK23" s="181">
        <v>656.66</v>
      </c>
      <c r="AL23" s="181">
        <v>1505.1351070591261</v>
      </c>
      <c r="AM23" s="181">
        <v>2161.79</v>
      </c>
      <c r="AN23" s="181">
        <v>237279.25907417285</v>
      </c>
    </row>
    <row r="24" spans="1:40" x14ac:dyDescent="0.3">
      <c r="A24" s="129">
        <v>44743</v>
      </c>
      <c r="B24" s="130">
        <v>11</v>
      </c>
      <c r="C24" s="131">
        <v>136709.00195496256</v>
      </c>
      <c r="D24" s="132">
        <v>375.95</v>
      </c>
      <c r="E24" s="132">
        <v>725.07502584902159</v>
      </c>
      <c r="F24" s="132">
        <v>1101.02</v>
      </c>
      <c r="G24" s="132">
        <v>135983.92692911354</v>
      </c>
      <c r="L24" s="180">
        <v>44743</v>
      </c>
      <c r="M24" s="137">
        <v>11</v>
      </c>
      <c r="N24" s="145">
        <v>54047.698936898028</v>
      </c>
      <c r="O24" s="181">
        <v>148.63</v>
      </c>
      <c r="P24" s="181">
        <v>421.43834202185451</v>
      </c>
      <c r="Q24" s="181">
        <v>570.07000000000005</v>
      </c>
      <c r="R24" s="181">
        <v>53626.260594876177</v>
      </c>
      <c r="W24" s="180">
        <v>44743</v>
      </c>
      <c r="X24" s="137">
        <v>11</v>
      </c>
      <c r="Y24" s="145">
        <v>99270.354477322631</v>
      </c>
      <c r="Z24" s="181">
        <v>0</v>
      </c>
      <c r="AA24" s="181">
        <v>902.45776797566043</v>
      </c>
      <c r="AB24" s="181">
        <v>902.46</v>
      </c>
      <c r="AC24" s="181">
        <v>98367.896709346969</v>
      </c>
      <c r="AH24" s="180">
        <v>44743</v>
      </c>
      <c r="AI24" s="137">
        <v>11</v>
      </c>
      <c r="AJ24" s="145">
        <v>237279.25907417285</v>
      </c>
      <c r="AK24" s="181">
        <v>652.52</v>
      </c>
      <c r="AL24" s="181">
        <v>1509.2742286035386</v>
      </c>
      <c r="AM24" s="181">
        <v>2161.79</v>
      </c>
      <c r="AN24" s="181">
        <v>235769.9848455693</v>
      </c>
    </row>
    <row r="25" spans="1:40" x14ac:dyDescent="0.3">
      <c r="A25" s="129">
        <v>44774</v>
      </c>
      <c r="B25" s="130">
        <v>12</v>
      </c>
      <c r="C25" s="131">
        <v>135983.92692911354</v>
      </c>
      <c r="D25" s="132">
        <v>373.96</v>
      </c>
      <c r="E25" s="132">
        <v>727.06898217010655</v>
      </c>
      <c r="F25" s="132">
        <v>1101.02</v>
      </c>
      <c r="G25" s="132">
        <v>135256.85794694343</v>
      </c>
      <c r="L25" s="180">
        <v>44774</v>
      </c>
      <c r="M25" s="137">
        <v>12</v>
      </c>
      <c r="N25" s="145">
        <v>53626.260594876177</v>
      </c>
      <c r="O25" s="181">
        <v>147.47</v>
      </c>
      <c r="P25" s="181">
        <v>422.59729746241453</v>
      </c>
      <c r="Q25" s="181">
        <v>570.07000000000005</v>
      </c>
      <c r="R25" s="181">
        <v>53203.663297413761</v>
      </c>
      <c r="W25" s="180">
        <v>44774</v>
      </c>
      <c r="X25" s="137">
        <v>12</v>
      </c>
      <c r="Y25" s="145">
        <v>98367.896709346969</v>
      </c>
      <c r="Z25" s="181">
        <v>0</v>
      </c>
      <c r="AA25" s="181">
        <v>902.45776797566043</v>
      </c>
      <c r="AB25" s="181">
        <v>902.46</v>
      </c>
      <c r="AC25" s="181">
        <v>97465.438941371307</v>
      </c>
      <c r="AH25" s="180">
        <v>44774</v>
      </c>
      <c r="AI25" s="137">
        <v>12</v>
      </c>
      <c r="AJ25" s="145">
        <v>235769.9848455693</v>
      </c>
      <c r="AK25" s="181">
        <v>648.37</v>
      </c>
      <c r="AL25" s="181">
        <v>1513.4247327321987</v>
      </c>
      <c r="AM25" s="181">
        <v>2161.79</v>
      </c>
      <c r="AN25" s="181">
        <v>234256.56011283709</v>
      </c>
    </row>
    <row r="26" spans="1:40" x14ac:dyDescent="0.3">
      <c r="A26" s="129">
        <v>44805</v>
      </c>
      <c r="B26" s="130">
        <v>13</v>
      </c>
      <c r="C26" s="131">
        <v>135256.85794694343</v>
      </c>
      <c r="D26" s="132">
        <v>371.96</v>
      </c>
      <c r="E26" s="132">
        <v>729.06842187107418</v>
      </c>
      <c r="F26" s="132">
        <v>1101.02</v>
      </c>
      <c r="G26" s="132">
        <v>134527.78952507235</v>
      </c>
      <c r="L26" s="180">
        <v>44805</v>
      </c>
      <c r="M26" s="137">
        <v>13</v>
      </c>
      <c r="N26" s="145">
        <v>53203.663297413761</v>
      </c>
      <c r="O26" s="181">
        <v>146.31</v>
      </c>
      <c r="P26" s="181">
        <v>423.75944003043622</v>
      </c>
      <c r="Q26" s="181">
        <v>570.07000000000005</v>
      </c>
      <c r="R26" s="181">
        <v>52779.903857383324</v>
      </c>
      <c r="W26" s="180">
        <v>44805</v>
      </c>
      <c r="X26" s="137">
        <v>13</v>
      </c>
      <c r="Y26" s="145">
        <v>97465.438941371307</v>
      </c>
      <c r="Z26" s="181">
        <v>0</v>
      </c>
      <c r="AA26" s="181">
        <v>902.45776797566043</v>
      </c>
      <c r="AB26" s="181">
        <v>902.46</v>
      </c>
      <c r="AC26" s="181">
        <v>96562.981173395645</v>
      </c>
      <c r="AH26" s="180">
        <v>44805</v>
      </c>
      <c r="AI26" s="137">
        <v>13</v>
      </c>
      <c r="AJ26" s="145">
        <v>234256.56011283709</v>
      </c>
      <c r="AK26" s="181">
        <v>644.21</v>
      </c>
      <c r="AL26" s="181">
        <v>1517.5866507472119</v>
      </c>
      <c r="AM26" s="181">
        <v>2161.79</v>
      </c>
      <c r="AN26" s="181">
        <v>232738.97346208987</v>
      </c>
    </row>
    <row r="27" spans="1:40" x14ac:dyDescent="0.3">
      <c r="A27" s="129">
        <v>44835</v>
      </c>
      <c r="B27" s="130">
        <v>14</v>
      </c>
      <c r="C27" s="131">
        <v>134527.78952507235</v>
      </c>
      <c r="D27" s="132">
        <v>369.95</v>
      </c>
      <c r="E27" s="132">
        <v>731.07336003121975</v>
      </c>
      <c r="F27" s="132">
        <v>1101.02</v>
      </c>
      <c r="G27" s="132">
        <v>133796.71616504114</v>
      </c>
      <c r="L27" s="180">
        <v>44835</v>
      </c>
      <c r="M27" s="137">
        <v>14</v>
      </c>
      <c r="N27" s="145">
        <v>52779.903857383324</v>
      </c>
      <c r="O27" s="181">
        <v>145.13999999999999</v>
      </c>
      <c r="P27" s="181">
        <v>424.92477849051994</v>
      </c>
      <c r="Q27" s="181">
        <v>570.07000000000005</v>
      </c>
      <c r="R27" s="181">
        <v>52354.979078892808</v>
      </c>
      <c r="W27" s="180">
        <v>44835</v>
      </c>
      <c r="X27" s="137">
        <v>14</v>
      </c>
      <c r="Y27" s="145">
        <v>96562.981173395645</v>
      </c>
      <c r="Z27" s="181">
        <v>0</v>
      </c>
      <c r="AA27" s="181">
        <v>902.45776797566043</v>
      </c>
      <c r="AB27" s="181">
        <v>902.46</v>
      </c>
      <c r="AC27" s="181">
        <v>95660.523405419983</v>
      </c>
      <c r="AH27" s="180">
        <v>44835</v>
      </c>
      <c r="AI27" s="137">
        <v>14</v>
      </c>
      <c r="AJ27" s="145">
        <v>232738.97346208987</v>
      </c>
      <c r="AK27" s="181">
        <v>640.03</v>
      </c>
      <c r="AL27" s="181">
        <v>1521.7600140367667</v>
      </c>
      <c r="AM27" s="181">
        <v>2161.79</v>
      </c>
      <c r="AN27" s="181">
        <v>231217.21344805311</v>
      </c>
    </row>
    <row r="28" spans="1:40" x14ac:dyDescent="0.3">
      <c r="A28" s="129">
        <v>44866</v>
      </c>
      <c r="B28" s="130">
        <v>15</v>
      </c>
      <c r="C28" s="131">
        <v>133796.71616504114</v>
      </c>
      <c r="D28" s="132">
        <v>367.94</v>
      </c>
      <c r="E28" s="132">
        <v>733.08381177130548</v>
      </c>
      <c r="F28" s="132">
        <v>1101.02</v>
      </c>
      <c r="G28" s="132">
        <v>133063.63235326984</v>
      </c>
      <c r="L28" s="180">
        <v>44866</v>
      </c>
      <c r="M28" s="137">
        <v>15</v>
      </c>
      <c r="N28" s="145">
        <v>52354.979078892808</v>
      </c>
      <c r="O28" s="181">
        <v>143.97999999999999</v>
      </c>
      <c r="P28" s="181">
        <v>426.09332163136878</v>
      </c>
      <c r="Q28" s="181">
        <v>570.07000000000005</v>
      </c>
      <c r="R28" s="181">
        <v>51928.885757261436</v>
      </c>
      <c r="W28" s="180">
        <v>44866</v>
      </c>
      <c r="X28" s="137">
        <v>15</v>
      </c>
      <c r="Y28" s="145">
        <v>95660.523405419983</v>
      </c>
      <c r="Z28" s="181">
        <v>0</v>
      </c>
      <c r="AA28" s="181">
        <v>902.45776797566043</v>
      </c>
      <c r="AB28" s="181">
        <v>902.46</v>
      </c>
      <c r="AC28" s="181">
        <v>94758.065637444321</v>
      </c>
      <c r="AH28" s="180">
        <v>44866</v>
      </c>
      <c r="AI28" s="137">
        <v>15</v>
      </c>
      <c r="AJ28" s="145">
        <v>231217.21344805311</v>
      </c>
      <c r="AK28" s="181">
        <v>635.85</v>
      </c>
      <c r="AL28" s="181">
        <v>1525.9448540753679</v>
      </c>
      <c r="AM28" s="181">
        <v>2161.79</v>
      </c>
      <c r="AN28" s="181">
        <v>229691.26859397773</v>
      </c>
    </row>
    <row r="29" spans="1:40" x14ac:dyDescent="0.3">
      <c r="A29" s="129">
        <v>44896</v>
      </c>
      <c r="B29" s="130">
        <v>16</v>
      </c>
      <c r="C29" s="131">
        <v>133063.63235326984</v>
      </c>
      <c r="D29" s="132">
        <v>365.92</v>
      </c>
      <c r="E29" s="132">
        <v>735.09979225367658</v>
      </c>
      <c r="F29" s="132">
        <v>1101.02</v>
      </c>
      <c r="G29" s="132">
        <v>132328.53256101618</v>
      </c>
      <c r="L29" s="180">
        <v>44896</v>
      </c>
      <c r="M29" s="137">
        <v>16</v>
      </c>
      <c r="N29" s="145">
        <v>51928.885757261436</v>
      </c>
      <c r="O29" s="181">
        <v>142.80000000000001</v>
      </c>
      <c r="P29" s="181">
        <v>427.2650782658551</v>
      </c>
      <c r="Q29" s="181">
        <v>570.07000000000005</v>
      </c>
      <c r="R29" s="181">
        <v>51501.620678995583</v>
      </c>
      <c r="W29" s="180">
        <v>44896</v>
      </c>
      <c r="X29" s="137">
        <v>16</v>
      </c>
      <c r="Y29" s="145">
        <v>94758.065637444321</v>
      </c>
      <c r="Z29" s="181">
        <v>0</v>
      </c>
      <c r="AA29" s="181">
        <v>902.45776797566043</v>
      </c>
      <c r="AB29" s="181">
        <v>902.46</v>
      </c>
      <c r="AC29" s="181">
        <v>93855.607869468658</v>
      </c>
      <c r="AH29" s="180">
        <v>44896</v>
      </c>
      <c r="AI29" s="137">
        <v>16</v>
      </c>
      <c r="AJ29" s="145">
        <v>229691.26859397773</v>
      </c>
      <c r="AK29" s="181">
        <v>631.65</v>
      </c>
      <c r="AL29" s="181">
        <v>1530.1412024240751</v>
      </c>
      <c r="AM29" s="181">
        <v>2161.79</v>
      </c>
      <c r="AN29" s="181">
        <v>228161.12739155366</v>
      </c>
    </row>
    <row r="30" spans="1:40" x14ac:dyDescent="0.3">
      <c r="A30" s="129">
        <v>44927</v>
      </c>
      <c r="B30" s="130">
        <v>17</v>
      </c>
      <c r="C30" s="131">
        <v>132328.53256101618</v>
      </c>
      <c r="D30" s="132">
        <v>363.9</v>
      </c>
      <c r="E30" s="132">
        <v>737.1213166823743</v>
      </c>
      <c r="F30" s="132">
        <v>1101.02</v>
      </c>
      <c r="G30" s="132">
        <v>131591.41124433381</v>
      </c>
      <c r="L30" s="180">
        <v>44927</v>
      </c>
      <c r="M30" s="137">
        <v>17</v>
      </c>
      <c r="N30" s="145">
        <v>51501.620678995583</v>
      </c>
      <c r="O30" s="181">
        <v>141.63</v>
      </c>
      <c r="P30" s="181">
        <v>428.4400572310862</v>
      </c>
      <c r="Q30" s="181">
        <v>570.07000000000005</v>
      </c>
      <c r="R30" s="181">
        <v>51073.180621764499</v>
      </c>
      <c r="W30" s="180">
        <v>44927</v>
      </c>
      <c r="X30" s="137">
        <v>17</v>
      </c>
      <c r="Y30" s="145">
        <v>93855.607869468658</v>
      </c>
      <c r="Z30" s="181">
        <v>0</v>
      </c>
      <c r="AA30" s="181">
        <v>902.45776797566043</v>
      </c>
      <c r="AB30" s="181">
        <v>902.46</v>
      </c>
      <c r="AC30" s="181">
        <v>92953.150101492996</v>
      </c>
      <c r="AH30" s="180">
        <v>44927</v>
      </c>
      <c r="AI30" s="137">
        <v>17</v>
      </c>
      <c r="AJ30" s="145">
        <v>228161.12739155366</v>
      </c>
      <c r="AK30" s="181">
        <v>627.44000000000005</v>
      </c>
      <c r="AL30" s="181">
        <v>1534.3490907307416</v>
      </c>
      <c r="AM30" s="181">
        <v>2161.79</v>
      </c>
      <c r="AN30" s="181">
        <v>226626.77830082292</v>
      </c>
    </row>
    <row r="31" spans="1:40" x14ac:dyDescent="0.3">
      <c r="A31" s="129">
        <v>44958</v>
      </c>
      <c r="B31" s="130">
        <v>18</v>
      </c>
      <c r="C31" s="131">
        <v>131591.41124433381</v>
      </c>
      <c r="D31" s="132">
        <v>361.88</v>
      </c>
      <c r="E31" s="132">
        <v>739.14840030325081</v>
      </c>
      <c r="F31" s="132">
        <v>1101.02</v>
      </c>
      <c r="G31" s="132">
        <v>130852.26284403056</v>
      </c>
      <c r="L31" s="180">
        <v>44958</v>
      </c>
      <c r="M31" s="137">
        <v>18</v>
      </c>
      <c r="N31" s="145">
        <v>51073.180621764499</v>
      </c>
      <c r="O31" s="181">
        <v>140.44999999999999</v>
      </c>
      <c r="P31" s="181">
        <v>429.61826738847168</v>
      </c>
      <c r="Q31" s="181">
        <v>570.07000000000005</v>
      </c>
      <c r="R31" s="181">
        <v>50643.56235437603</v>
      </c>
      <c r="W31" s="180">
        <v>44958</v>
      </c>
      <c r="X31" s="137">
        <v>18</v>
      </c>
      <c r="Y31" s="145">
        <v>92953.150101492996</v>
      </c>
      <c r="Z31" s="181">
        <v>0</v>
      </c>
      <c r="AA31" s="181">
        <v>902.45776797566043</v>
      </c>
      <c r="AB31" s="181">
        <v>902.46</v>
      </c>
      <c r="AC31" s="181">
        <v>92050.692333517334</v>
      </c>
      <c r="AH31" s="180">
        <v>44958</v>
      </c>
      <c r="AI31" s="137">
        <v>18</v>
      </c>
      <c r="AJ31" s="145">
        <v>226626.77830082292</v>
      </c>
      <c r="AK31" s="181">
        <v>623.22</v>
      </c>
      <c r="AL31" s="181">
        <v>1538.568550730251</v>
      </c>
      <c r="AM31" s="181">
        <v>2161.79</v>
      </c>
      <c r="AN31" s="181">
        <v>225088.20975009268</v>
      </c>
    </row>
    <row r="32" spans="1:40" x14ac:dyDescent="0.3">
      <c r="A32" s="129">
        <v>44986</v>
      </c>
      <c r="B32" s="130">
        <v>19</v>
      </c>
      <c r="C32" s="131">
        <v>130852.26284403056</v>
      </c>
      <c r="D32" s="132">
        <v>359.84</v>
      </c>
      <c r="E32" s="132">
        <v>741.18105840408475</v>
      </c>
      <c r="F32" s="132">
        <v>1101.02</v>
      </c>
      <c r="G32" s="132">
        <v>130111.08178562648</v>
      </c>
      <c r="L32" s="180">
        <v>44986</v>
      </c>
      <c r="M32" s="137">
        <v>19</v>
      </c>
      <c r="N32" s="145">
        <v>50643.56235437603</v>
      </c>
      <c r="O32" s="181">
        <v>139.27000000000001</v>
      </c>
      <c r="P32" s="181">
        <v>430.79971762378995</v>
      </c>
      <c r="Q32" s="181">
        <v>570.07000000000005</v>
      </c>
      <c r="R32" s="181">
        <v>50212.762636752239</v>
      </c>
      <c r="W32" s="180">
        <v>44986</v>
      </c>
      <c r="X32" s="137">
        <v>19</v>
      </c>
      <c r="Y32" s="145">
        <v>92050.692333517334</v>
      </c>
      <c r="Z32" s="181">
        <v>0</v>
      </c>
      <c r="AA32" s="181">
        <v>902.45776797566043</v>
      </c>
      <c r="AB32" s="181">
        <v>902.46</v>
      </c>
      <c r="AC32" s="181">
        <v>91148.234565541672</v>
      </c>
      <c r="AH32" s="180">
        <v>44986</v>
      </c>
      <c r="AI32" s="137">
        <v>19</v>
      </c>
      <c r="AJ32" s="145">
        <v>225088.20975009268</v>
      </c>
      <c r="AK32" s="181">
        <v>618.99</v>
      </c>
      <c r="AL32" s="181">
        <v>1542.7996142447591</v>
      </c>
      <c r="AM32" s="181">
        <v>2161.79</v>
      </c>
      <c r="AN32" s="181">
        <v>223545.41013584792</v>
      </c>
    </row>
    <row r="33" spans="1:40" x14ac:dyDescent="0.3">
      <c r="A33" s="129">
        <v>45017</v>
      </c>
      <c r="B33" s="130">
        <v>20</v>
      </c>
      <c r="C33" s="131">
        <v>130111.08178562648</v>
      </c>
      <c r="D33" s="132">
        <v>357.81</v>
      </c>
      <c r="E33" s="132">
        <v>743.21930631469604</v>
      </c>
      <c r="F33" s="132">
        <v>1101.02</v>
      </c>
      <c r="G33" s="132">
        <v>129367.86247931178</v>
      </c>
      <c r="L33" s="180">
        <v>45017</v>
      </c>
      <c r="M33" s="137">
        <v>20</v>
      </c>
      <c r="N33" s="145">
        <v>50212.762636752239</v>
      </c>
      <c r="O33" s="181">
        <v>138.09</v>
      </c>
      <c r="P33" s="181">
        <v>431.98441684725537</v>
      </c>
      <c r="Q33" s="181">
        <v>570.07000000000005</v>
      </c>
      <c r="R33" s="181">
        <v>49780.778219904983</v>
      </c>
      <c r="W33" s="180">
        <v>45017</v>
      </c>
      <c r="X33" s="137">
        <v>20</v>
      </c>
      <c r="Y33" s="145">
        <v>91148.234565541672</v>
      </c>
      <c r="Z33" s="181">
        <v>0</v>
      </c>
      <c r="AA33" s="181">
        <v>902.45776797566043</v>
      </c>
      <c r="AB33" s="181">
        <v>902.46</v>
      </c>
      <c r="AC33" s="181">
        <v>90245.77679756601</v>
      </c>
      <c r="AH33" s="180">
        <v>45017</v>
      </c>
      <c r="AI33" s="137">
        <v>20</v>
      </c>
      <c r="AJ33" s="145">
        <v>223545.41013584792</v>
      </c>
      <c r="AK33" s="181">
        <v>614.75</v>
      </c>
      <c r="AL33" s="181">
        <v>1547.0423131839323</v>
      </c>
      <c r="AM33" s="181">
        <v>2161.79</v>
      </c>
      <c r="AN33" s="181">
        <v>221998.367822664</v>
      </c>
    </row>
    <row r="34" spans="1:40" x14ac:dyDescent="0.3">
      <c r="A34" s="129">
        <v>45047</v>
      </c>
      <c r="B34" s="130">
        <v>21</v>
      </c>
      <c r="C34" s="131">
        <v>129367.86247931178</v>
      </c>
      <c r="D34" s="132">
        <v>355.76</v>
      </c>
      <c r="E34" s="132">
        <v>745.26315940706127</v>
      </c>
      <c r="F34" s="132">
        <v>1101.02</v>
      </c>
      <c r="G34" s="132">
        <v>128622.59931990472</v>
      </c>
      <c r="L34" s="180">
        <v>45047</v>
      </c>
      <c r="M34" s="137">
        <v>21</v>
      </c>
      <c r="N34" s="145">
        <v>49780.778219904983</v>
      </c>
      <c r="O34" s="181">
        <v>136.9</v>
      </c>
      <c r="P34" s="181">
        <v>433.17237399358538</v>
      </c>
      <c r="Q34" s="181">
        <v>570.07000000000005</v>
      </c>
      <c r="R34" s="181">
        <v>49347.605845911399</v>
      </c>
      <c r="W34" s="180">
        <v>45047</v>
      </c>
      <c r="X34" s="137">
        <v>21</v>
      </c>
      <c r="Y34" s="145">
        <v>90245.77679756601</v>
      </c>
      <c r="Z34" s="181">
        <v>0</v>
      </c>
      <c r="AA34" s="181">
        <v>902.45776797566043</v>
      </c>
      <c r="AB34" s="181">
        <v>902.46</v>
      </c>
      <c r="AC34" s="181">
        <v>89343.319029590348</v>
      </c>
      <c r="AH34" s="180">
        <v>45047</v>
      </c>
      <c r="AI34" s="137">
        <v>21</v>
      </c>
      <c r="AJ34" s="145">
        <v>221998.367822664</v>
      </c>
      <c r="AK34" s="181">
        <v>610.5</v>
      </c>
      <c r="AL34" s="181">
        <v>1551.296679545188</v>
      </c>
      <c r="AM34" s="181">
        <v>2161.79</v>
      </c>
      <c r="AN34" s="181">
        <v>220447.07114311881</v>
      </c>
    </row>
    <row r="35" spans="1:40" x14ac:dyDescent="0.3">
      <c r="A35" s="129">
        <v>45078</v>
      </c>
      <c r="B35" s="130">
        <v>22</v>
      </c>
      <c r="C35" s="131">
        <v>128622.59931990472</v>
      </c>
      <c r="D35" s="132">
        <v>353.71</v>
      </c>
      <c r="E35" s="132">
        <v>747.31263309543078</v>
      </c>
      <c r="F35" s="132">
        <v>1101.02</v>
      </c>
      <c r="G35" s="132">
        <v>127875.2866868093</v>
      </c>
      <c r="L35" s="180">
        <v>45078</v>
      </c>
      <c r="M35" s="137">
        <v>22</v>
      </c>
      <c r="N35" s="145">
        <v>49347.605845911399</v>
      </c>
      <c r="O35" s="181">
        <v>135.71</v>
      </c>
      <c r="P35" s="181">
        <v>434.36359802206772</v>
      </c>
      <c r="Q35" s="181">
        <v>570.07000000000005</v>
      </c>
      <c r="R35" s="181">
        <v>48913.242247889335</v>
      </c>
      <c r="W35" s="180">
        <v>45078</v>
      </c>
      <c r="X35" s="137">
        <v>22</v>
      </c>
      <c r="Y35" s="145">
        <v>89343.319029590348</v>
      </c>
      <c r="Z35" s="181">
        <v>0</v>
      </c>
      <c r="AA35" s="181">
        <v>902.45776797566043</v>
      </c>
      <c r="AB35" s="181">
        <v>902.46</v>
      </c>
      <c r="AC35" s="181">
        <v>88440.861261614686</v>
      </c>
      <c r="AH35" s="180">
        <v>45078</v>
      </c>
      <c r="AI35" s="137">
        <v>22</v>
      </c>
      <c r="AJ35" s="145">
        <v>220447.07114311881</v>
      </c>
      <c r="AK35" s="181">
        <v>606.23</v>
      </c>
      <c r="AL35" s="181">
        <v>1555.5627454139374</v>
      </c>
      <c r="AM35" s="181">
        <v>2161.79</v>
      </c>
      <c r="AN35" s="181">
        <v>218891.50839770486</v>
      </c>
    </row>
    <row r="36" spans="1:40" x14ac:dyDescent="0.3">
      <c r="A36" s="129">
        <v>45108</v>
      </c>
      <c r="B36" s="130">
        <v>23</v>
      </c>
      <c r="C36" s="131">
        <v>127875.2866868093</v>
      </c>
      <c r="D36" s="132">
        <v>351.66</v>
      </c>
      <c r="E36" s="132">
        <v>749.3677428364432</v>
      </c>
      <c r="F36" s="132">
        <v>1101.02</v>
      </c>
      <c r="G36" s="132">
        <v>127125.91894397285</v>
      </c>
      <c r="L36" s="180">
        <v>45108</v>
      </c>
      <c r="M36" s="137">
        <v>23</v>
      </c>
      <c r="N36" s="145">
        <v>48913.242247889335</v>
      </c>
      <c r="O36" s="181">
        <v>134.51</v>
      </c>
      <c r="P36" s="181">
        <v>435.55809791662836</v>
      </c>
      <c r="Q36" s="181">
        <v>570.07000000000005</v>
      </c>
      <c r="R36" s="181">
        <v>48477.684149972709</v>
      </c>
      <c r="W36" s="180">
        <v>45108</v>
      </c>
      <c r="X36" s="137">
        <v>23</v>
      </c>
      <c r="Y36" s="145">
        <v>88440.861261614686</v>
      </c>
      <c r="Z36" s="181">
        <v>0</v>
      </c>
      <c r="AA36" s="181">
        <v>902.45776797566043</v>
      </c>
      <c r="AB36" s="181">
        <v>902.46</v>
      </c>
      <c r="AC36" s="181">
        <v>87538.403493639024</v>
      </c>
      <c r="AH36" s="180">
        <v>45108</v>
      </c>
      <c r="AI36" s="137">
        <v>23</v>
      </c>
      <c r="AJ36" s="145">
        <v>218891.50839770486</v>
      </c>
      <c r="AK36" s="181">
        <v>601.95000000000005</v>
      </c>
      <c r="AL36" s="181">
        <v>1559.8405429638258</v>
      </c>
      <c r="AM36" s="181">
        <v>2161.79</v>
      </c>
      <c r="AN36" s="181">
        <v>217331.66785474104</v>
      </c>
    </row>
    <row r="37" spans="1:40" x14ac:dyDescent="0.3">
      <c r="A37" s="129">
        <v>45139</v>
      </c>
      <c r="B37" s="130">
        <v>24</v>
      </c>
      <c r="C37" s="131">
        <v>127125.91894397285</v>
      </c>
      <c r="D37" s="132">
        <v>349.6</v>
      </c>
      <c r="E37" s="132">
        <v>751.42850412924349</v>
      </c>
      <c r="F37" s="132">
        <v>1101.02</v>
      </c>
      <c r="G37" s="132">
        <v>126374.4904398436</v>
      </c>
      <c r="L37" s="180">
        <v>45139</v>
      </c>
      <c r="M37" s="137">
        <v>24</v>
      </c>
      <c r="N37" s="145">
        <v>48477.684149972709</v>
      </c>
      <c r="O37" s="181">
        <v>133.31</v>
      </c>
      <c r="P37" s="181">
        <v>436.75588268589911</v>
      </c>
      <c r="Q37" s="181">
        <v>570.07000000000005</v>
      </c>
      <c r="R37" s="181">
        <v>48040.928267286807</v>
      </c>
      <c r="W37" s="180">
        <v>45139</v>
      </c>
      <c r="X37" s="137">
        <v>24</v>
      </c>
      <c r="Y37" s="145">
        <v>87538.403493639024</v>
      </c>
      <c r="Z37" s="181">
        <v>0</v>
      </c>
      <c r="AA37" s="181">
        <v>902.45776797566043</v>
      </c>
      <c r="AB37" s="181">
        <v>902.46</v>
      </c>
      <c r="AC37" s="181">
        <v>86635.945725663361</v>
      </c>
      <c r="AH37" s="180">
        <v>45139</v>
      </c>
      <c r="AI37" s="137">
        <v>24</v>
      </c>
      <c r="AJ37" s="145">
        <v>217331.66785474104</v>
      </c>
      <c r="AK37" s="181">
        <v>597.66</v>
      </c>
      <c r="AL37" s="181">
        <v>1564.1301044569764</v>
      </c>
      <c r="AM37" s="181">
        <v>2161.79</v>
      </c>
      <c r="AN37" s="181">
        <v>215767.53775028407</v>
      </c>
    </row>
    <row r="38" spans="1:40" x14ac:dyDescent="0.3">
      <c r="A38" s="129">
        <v>45170</v>
      </c>
      <c r="B38" s="130">
        <v>25</v>
      </c>
      <c r="C38" s="131">
        <v>126374.4904398436</v>
      </c>
      <c r="D38" s="132">
        <v>347.53</v>
      </c>
      <c r="E38" s="132">
        <v>753.49493251559886</v>
      </c>
      <c r="F38" s="132">
        <v>1101.02</v>
      </c>
      <c r="G38" s="132">
        <v>125620.995507328</v>
      </c>
      <c r="L38" s="180">
        <v>45170</v>
      </c>
      <c r="M38" s="137">
        <v>25</v>
      </c>
      <c r="N38" s="145">
        <v>48040.928267286807</v>
      </c>
      <c r="O38" s="181">
        <v>132.11000000000001</v>
      </c>
      <c r="P38" s="181">
        <v>437.9569613632853</v>
      </c>
      <c r="Q38" s="181">
        <v>570.07000000000005</v>
      </c>
      <c r="R38" s="181">
        <v>47602.971305923522</v>
      </c>
      <c r="W38" s="180">
        <v>45170</v>
      </c>
      <c r="X38" s="137">
        <v>25</v>
      </c>
      <c r="Y38" s="145">
        <v>86635.945725663361</v>
      </c>
      <c r="Z38" s="181">
        <v>0</v>
      </c>
      <c r="AA38" s="181">
        <v>902.45776797566043</v>
      </c>
      <c r="AB38" s="181">
        <v>902.46</v>
      </c>
      <c r="AC38" s="181">
        <v>85733.487957687699</v>
      </c>
      <c r="AH38" s="180">
        <v>45170</v>
      </c>
      <c r="AI38" s="137">
        <v>25</v>
      </c>
      <c r="AJ38" s="145">
        <v>215767.53775028407</v>
      </c>
      <c r="AK38" s="181">
        <v>593.36</v>
      </c>
      <c r="AL38" s="181">
        <v>1568.4314622442328</v>
      </c>
      <c r="AM38" s="181">
        <v>2161.79</v>
      </c>
      <c r="AN38" s="181">
        <v>214199.10628803982</v>
      </c>
    </row>
    <row r="39" spans="1:40" x14ac:dyDescent="0.3">
      <c r="A39" s="129">
        <v>45200</v>
      </c>
      <c r="B39" s="130">
        <v>26</v>
      </c>
      <c r="C39" s="131">
        <v>125620.995507328</v>
      </c>
      <c r="D39" s="132">
        <v>345.46</v>
      </c>
      <c r="E39" s="132">
        <v>755.56704358001684</v>
      </c>
      <c r="F39" s="132">
        <v>1101.02</v>
      </c>
      <c r="G39" s="132">
        <v>124865.42846374799</v>
      </c>
      <c r="L39" s="180">
        <v>45200</v>
      </c>
      <c r="M39" s="137">
        <v>26</v>
      </c>
      <c r="N39" s="145">
        <v>47602.971305923522</v>
      </c>
      <c r="O39" s="181">
        <v>130.91</v>
      </c>
      <c r="P39" s="181">
        <v>439.16134300703436</v>
      </c>
      <c r="Q39" s="181">
        <v>570.07000000000005</v>
      </c>
      <c r="R39" s="181">
        <v>47163.809962916486</v>
      </c>
      <c r="W39" s="180">
        <v>45200</v>
      </c>
      <c r="X39" s="137">
        <v>26</v>
      </c>
      <c r="Y39" s="145">
        <v>85733.487957687699</v>
      </c>
      <c r="Z39" s="181">
        <v>0</v>
      </c>
      <c r="AA39" s="181">
        <v>902.45776797566043</v>
      </c>
      <c r="AB39" s="181">
        <v>902.46</v>
      </c>
      <c r="AC39" s="181">
        <v>84831.030189712037</v>
      </c>
      <c r="AH39" s="180">
        <v>45200</v>
      </c>
      <c r="AI39" s="137">
        <v>26</v>
      </c>
      <c r="AJ39" s="145">
        <v>214199.10628803982</v>
      </c>
      <c r="AK39" s="181">
        <v>589.04999999999995</v>
      </c>
      <c r="AL39" s="181">
        <v>1572.7446487654045</v>
      </c>
      <c r="AM39" s="181">
        <v>2161.79</v>
      </c>
      <c r="AN39" s="181">
        <v>212626.36163927443</v>
      </c>
    </row>
    <row r="40" spans="1:40" x14ac:dyDescent="0.3">
      <c r="A40" s="129">
        <v>45231</v>
      </c>
      <c r="B40" s="130">
        <v>27</v>
      </c>
      <c r="C40" s="131">
        <v>124865.42846374799</v>
      </c>
      <c r="D40" s="132">
        <v>343.38</v>
      </c>
      <c r="E40" s="132">
        <v>757.64485294986184</v>
      </c>
      <c r="F40" s="132">
        <v>1101.02</v>
      </c>
      <c r="G40" s="132">
        <v>124107.78361079813</v>
      </c>
      <c r="L40" s="180">
        <v>45231</v>
      </c>
      <c r="M40" s="137">
        <v>27</v>
      </c>
      <c r="N40" s="145">
        <v>47163.809962916486</v>
      </c>
      <c r="O40" s="181">
        <v>129.69999999999999</v>
      </c>
      <c r="P40" s="181">
        <v>440.36903670030375</v>
      </c>
      <c r="Q40" s="181">
        <v>570.07000000000005</v>
      </c>
      <c r="R40" s="181">
        <v>46723.440926216179</v>
      </c>
      <c r="W40" s="180">
        <v>45231</v>
      </c>
      <c r="X40" s="137">
        <v>27</v>
      </c>
      <c r="Y40" s="145">
        <v>84831.030189712037</v>
      </c>
      <c r="Z40" s="181">
        <v>0</v>
      </c>
      <c r="AA40" s="181">
        <v>902.45776797566043</v>
      </c>
      <c r="AB40" s="181">
        <v>902.46</v>
      </c>
      <c r="AC40" s="181">
        <v>83928.572421736375</v>
      </c>
      <c r="AH40" s="180">
        <v>45231</v>
      </c>
      <c r="AI40" s="137">
        <v>27</v>
      </c>
      <c r="AJ40" s="145">
        <v>212626.36163927443</v>
      </c>
      <c r="AK40" s="181">
        <v>584.72</v>
      </c>
      <c r="AL40" s="181">
        <v>1577.0696965495094</v>
      </c>
      <c r="AM40" s="181">
        <v>2161.79</v>
      </c>
      <c r="AN40" s="181">
        <v>211049.29194272493</v>
      </c>
    </row>
    <row r="41" spans="1:40" x14ac:dyDescent="0.3">
      <c r="A41" s="129">
        <v>45261</v>
      </c>
      <c r="B41" s="130">
        <v>28</v>
      </c>
      <c r="C41" s="131">
        <v>124107.78361079813</v>
      </c>
      <c r="D41" s="132">
        <v>341.3</v>
      </c>
      <c r="E41" s="132">
        <v>759.72837629547394</v>
      </c>
      <c r="F41" s="132">
        <v>1101.02</v>
      </c>
      <c r="G41" s="132">
        <v>123348.05523450265</v>
      </c>
      <c r="L41" s="180">
        <v>45261</v>
      </c>
      <c r="M41" s="137">
        <v>28</v>
      </c>
      <c r="N41" s="145">
        <v>46723.440926216179</v>
      </c>
      <c r="O41" s="181">
        <v>128.49</v>
      </c>
      <c r="P41" s="181">
        <v>441.58005155122953</v>
      </c>
      <c r="Q41" s="181">
        <v>570.07000000000005</v>
      </c>
      <c r="R41" s="181">
        <v>46281.860874664948</v>
      </c>
      <c r="W41" s="180">
        <v>45261</v>
      </c>
      <c r="X41" s="137">
        <v>28</v>
      </c>
      <c r="Y41" s="145">
        <v>83928.572421736375</v>
      </c>
      <c r="Z41" s="181">
        <v>0</v>
      </c>
      <c r="AA41" s="181">
        <v>902.45776797566043</v>
      </c>
      <c r="AB41" s="181">
        <v>902.46</v>
      </c>
      <c r="AC41" s="181">
        <v>83026.114653760713</v>
      </c>
      <c r="AH41" s="180">
        <v>45261</v>
      </c>
      <c r="AI41" s="137">
        <v>28</v>
      </c>
      <c r="AJ41" s="145">
        <v>211049.29194272493</v>
      </c>
      <c r="AK41" s="181">
        <v>580.39</v>
      </c>
      <c r="AL41" s="181">
        <v>1581.4066382150204</v>
      </c>
      <c r="AM41" s="181">
        <v>2161.79</v>
      </c>
      <c r="AN41" s="181">
        <v>209467.88530450989</v>
      </c>
    </row>
    <row r="42" spans="1:40" x14ac:dyDescent="0.3">
      <c r="A42" s="129">
        <v>45292</v>
      </c>
      <c r="B42" s="130">
        <v>29</v>
      </c>
      <c r="C42" s="131">
        <v>123348.05523450265</v>
      </c>
      <c r="D42" s="132">
        <v>339.21</v>
      </c>
      <c r="E42" s="132">
        <v>761.81762933028654</v>
      </c>
      <c r="F42" s="132">
        <v>1101.02</v>
      </c>
      <c r="G42" s="132">
        <v>122586.23760517237</v>
      </c>
      <c r="L42" s="180">
        <v>45292</v>
      </c>
      <c r="M42" s="137">
        <v>29</v>
      </c>
      <c r="N42" s="145">
        <v>46281.860874664948</v>
      </c>
      <c r="O42" s="181">
        <v>127.28</v>
      </c>
      <c r="P42" s="181">
        <v>442.79439669299541</v>
      </c>
      <c r="Q42" s="181">
        <v>570.07000000000005</v>
      </c>
      <c r="R42" s="181">
        <v>45839.066477971952</v>
      </c>
      <c r="W42" s="180">
        <v>45292</v>
      </c>
      <c r="X42" s="137">
        <v>29</v>
      </c>
      <c r="Y42" s="145">
        <v>83026.114653760713</v>
      </c>
      <c r="Z42" s="181">
        <v>0</v>
      </c>
      <c r="AA42" s="181">
        <v>902.45776797566043</v>
      </c>
      <c r="AB42" s="181">
        <v>902.46</v>
      </c>
      <c r="AC42" s="181">
        <v>82123.656885785051</v>
      </c>
      <c r="AH42" s="180">
        <v>45292</v>
      </c>
      <c r="AI42" s="137">
        <v>29</v>
      </c>
      <c r="AJ42" s="145">
        <v>209467.88530450989</v>
      </c>
      <c r="AK42" s="181">
        <v>576.04</v>
      </c>
      <c r="AL42" s="181">
        <v>1585.7555064701119</v>
      </c>
      <c r="AM42" s="181">
        <v>2161.79</v>
      </c>
      <c r="AN42" s="181">
        <v>207882.12979803979</v>
      </c>
    </row>
    <row r="43" spans="1:40" x14ac:dyDescent="0.3">
      <c r="A43" s="129">
        <v>45323</v>
      </c>
      <c r="B43" s="130">
        <v>30</v>
      </c>
      <c r="C43" s="131">
        <v>122586.23760517237</v>
      </c>
      <c r="D43" s="132">
        <v>337.11</v>
      </c>
      <c r="E43" s="132">
        <v>763.91262781094474</v>
      </c>
      <c r="F43" s="132">
        <v>1101.02</v>
      </c>
      <c r="G43" s="132">
        <v>121822.32497736142</v>
      </c>
      <c r="L43" s="180">
        <v>45323</v>
      </c>
      <c r="M43" s="137">
        <v>30</v>
      </c>
      <c r="N43" s="145">
        <v>45839.066477971952</v>
      </c>
      <c r="O43" s="181">
        <v>126.06</v>
      </c>
      <c r="P43" s="181">
        <v>444.01208128390118</v>
      </c>
      <c r="Q43" s="181">
        <v>570.07000000000005</v>
      </c>
      <c r="R43" s="181">
        <v>45395.05439668805</v>
      </c>
      <c r="W43" s="180">
        <v>45323</v>
      </c>
      <c r="X43" s="137">
        <v>30</v>
      </c>
      <c r="Y43" s="145">
        <v>82123.656885785051</v>
      </c>
      <c r="Z43" s="181">
        <v>0</v>
      </c>
      <c r="AA43" s="181">
        <v>902.45776797566043</v>
      </c>
      <c r="AB43" s="181">
        <v>902.46</v>
      </c>
      <c r="AC43" s="181">
        <v>81221.199117809389</v>
      </c>
      <c r="AH43" s="180">
        <v>45323</v>
      </c>
      <c r="AI43" s="137">
        <v>30</v>
      </c>
      <c r="AJ43" s="145">
        <v>207882.12979803979</v>
      </c>
      <c r="AK43" s="181">
        <v>571.67999999999995</v>
      </c>
      <c r="AL43" s="181">
        <v>1590.1163341129045</v>
      </c>
      <c r="AM43" s="181">
        <v>2161.79</v>
      </c>
      <c r="AN43" s="181">
        <v>206292.01346392688</v>
      </c>
    </row>
    <row r="44" spans="1:40" x14ac:dyDescent="0.3">
      <c r="A44" s="129">
        <v>45352</v>
      </c>
      <c r="B44" s="130">
        <v>31</v>
      </c>
      <c r="C44" s="131">
        <v>121822.32497736142</v>
      </c>
      <c r="D44" s="132">
        <v>335.01</v>
      </c>
      <c r="E44" s="132">
        <v>766.01338753742493</v>
      </c>
      <c r="F44" s="132">
        <v>1101.02</v>
      </c>
      <c r="G44" s="132">
        <v>121056.31158982399</v>
      </c>
      <c r="L44" s="180">
        <v>45352</v>
      </c>
      <c r="M44" s="137">
        <v>31</v>
      </c>
      <c r="N44" s="145">
        <v>45395.05439668805</v>
      </c>
      <c r="O44" s="181">
        <v>124.84</v>
      </c>
      <c r="P44" s="181">
        <v>445.23311450743188</v>
      </c>
      <c r="Q44" s="181">
        <v>570.07000000000005</v>
      </c>
      <c r="R44" s="181">
        <v>44949.821282180616</v>
      </c>
      <c r="W44" s="180">
        <v>45352</v>
      </c>
      <c r="X44" s="137">
        <v>31</v>
      </c>
      <c r="Y44" s="145">
        <v>81221.199117809389</v>
      </c>
      <c r="Z44" s="181">
        <v>0</v>
      </c>
      <c r="AA44" s="181">
        <v>902.45776797566043</v>
      </c>
      <c r="AB44" s="181">
        <v>902.46</v>
      </c>
      <c r="AC44" s="181">
        <v>80318.741349833726</v>
      </c>
      <c r="AH44" s="180">
        <v>45352</v>
      </c>
      <c r="AI44" s="137">
        <v>31</v>
      </c>
      <c r="AJ44" s="145">
        <v>206292.01346392688</v>
      </c>
      <c r="AK44" s="181">
        <v>567.29999999999995</v>
      </c>
      <c r="AL44" s="181">
        <v>1594.4891540317151</v>
      </c>
      <c r="AM44" s="181">
        <v>2161.79</v>
      </c>
      <c r="AN44" s="181">
        <v>204697.52430989518</v>
      </c>
    </row>
    <row r="45" spans="1:40" x14ac:dyDescent="0.3">
      <c r="A45" s="129">
        <v>45383</v>
      </c>
      <c r="B45" s="130">
        <v>32</v>
      </c>
      <c r="C45" s="131">
        <v>121056.31158982399</v>
      </c>
      <c r="D45" s="132">
        <v>332.9</v>
      </c>
      <c r="E45" s="132">
        <v>768.1199243531529</v>
      </c>
      <c r="F45" s="132">
        <v>1101.02</v>
      </c>
      <c r="G45" s="132">
        <v>120288.19166547083</v>
      </c>
      <c r="L45" s="180">
        <v>45383</v>
      </c>
      <c r="M45" s="137">
        <v>32</v>
      </c>
      <c r="N45" s="145">
        <v>44949.821282180616</v>
      </c>
      <c r="O45" s="181">
        <v>123.61</v>
      </c>
      <c r="P45" s="181">
        <v>446.45750557232736</v>
      </c>
      <c r="Q45" s="181">
        <v>570.07000000000005</v>
      </c>
      <c r="R45" s="181">
        <v>44503.36377660829</v>
      </c>
      <c r="W45" s="180">
        <v>45383</v>
      </c>
      <c r="X45" s="137">
        <v>32</v>
      </c>
      <c r="Y45" s="145">
        <v>80318.741349833726</v>
      </c>
      <c r="Z45" s="181">
        <v>0</v>
      </c>
      <c r="AA45" s="181">
        <v>902.45776797566043</v>
      </c>
      <c r="AB45" s="181">
        <v>902.46</v>
      </c>
      <c r="AC45" s="181">
        <v>79416.283581858064</v>
      </c>
      <c r="AH45" s="180">
        <v>45383</v>
      </c>
      <c r="AI45" s="137">
        <v>32</v>
      </c>
      <c r="AJ45" s="145">
        <v>204697.52430989518</v>
      </c>
      <c r="AK45" s="181">
        <v>562.91999999999996</v>
      </c>
      <c r="AL45" s="181">
        <v>1598.8739992053024</v>
      </c>
      <c r="AM45" s="181">
        <v>2161.79</v>
      </c>
      <c r="AN45" s="181">
        <v>203098.65031068987</v>
      </c>
    </row>
    <row r="46" spans="1:40" x14ac:dyDescent="0.3">
      <c r="A46" s="129">
        <v>45413</v>
      </c>
      <c r="B46" s="130">
        <v>33</v>
      </c>
      <c r="C46" s="131">
        <v>120288.19166547083</v>
      </c>
      <c r="D46" s="132">
        <v>330.79</v>
      </c>
      <c r="E46" s="132">
        <v>770.23225414512387</v>
      </c>
      <c r="F46" s="132">
        <v>1101.02</v>
      </c>
      <c r="G46" s="132">
        <v>119517.9594113257</v>
      </c>
      <c r="L46" s="180">
        <v>45413</v>
      </c>
      <c r="M46" s="137">
        <v>33</v>
      </c>
      <c r="N46" s="145">
        <v>44503.36377660829</v>
      </c>
      <c r="O46" s="181">
        <v>122.38</v>
      </c>
      <c r="P46" s="181">
        <v>447.68526371265119</v>
      </c>
      <c r="Q46" s="181">
        <v>570.07000000000005</v>
      </c>
      <c r="R46" s="181">
        <v>44055.67851289564</v>
      </c>
      <c r="W46" s="180">
        <v>45413</v>
      </c>
      <c r="X46" s="137">
        <v>33</v>
      </c>
      <c r="Y46" s="145">
        <v>79416.283581858064</v>
      </c>
      <c r="Z46" s="181">
        <v>0</v>
      </c>
      <c r="AA46" s="181">
        <v>902.45776797566043</v>
      </c>
      <c r="AB46" s="181">
        <v>902.46</v>
      </c>
      <c r="AC46" s="181">
        <v>78513.825813882402</v>
      </c>
      <c r="AH46" s="180">
        <v>45413</v>
      </c>
      <c r="AI46" s="137">
        <v>33</v>
      </c>
      <c r="AJ46" s="145">
        <v>203098.65031068987</v>
      </c>
      <c r="AK46" s="181">
        <v>558.52</v>
      </c>
      <c r="AL46" s="181">
        <v>1603.2709027031167</v>
      </c>
      <c r="AM46" s="181">
        <v>2161.79</v>
      </c>
      <c r="AN46" s="181">
        <v>201495.37940798677</v>
      </c>
    </row>
    <row r="47" spans="1:40" x14ac:dyDescent="0.3">
      <c r="A47" s="129">
        <v>45444</v>
      </c>
      <c r="B47" s="130">
        <v>34</v>
      </c>
      <c r="C47" s="131">
        <v>119517.9594113257</v>
      </c>
      <c r="D47" s="132">
        <v>328.67</v>
      </c>
      <c r="E47" s="132">
        <v>772.35039284402308</v>
      </c>
      <c r="F47" s="132">
        <v>1101.02</v>
      </c>
      <c r="G47" s="132">
        <v>118745.60901848169</v>
      </c>
      <c r="L47" s="180">
        <v>45444</v>
      </c>
      <c r="M47" s="137">
        <v>34</v>
      </c>
      <c r="N47" s="145">
        <v>44055.67851289564</v>
      </c>
      <c r="O47" s="181">
        <v>121.15</v>
      </c>
      <c r="P47" s="181">
        <v>448.91639818786103</v>
      </c>
      <c r="Q47" s="181">
        <v>570.07000000000005</v>
      </c>
      <c r="R47" s="181">
        <v>43606.762114707781</v>
      </c>
      <c r="W47" s="180">
        <v>45444</v>
      </c>
      <c r="X47" s="137">
        <v>34</v>
      </c>
      <c r="Y47" s="145">
        <v>78513.825813882402</v>
      </c>
      <c r="Z47" s="181">
        <v>0</v>
      </c>
      <c r="AA47" s="181">
        <v>902.45776797566043</v>
      </c>
      <c r="AB47" s="181">
        <v>902.46</v>
      </c>
      <c r="AC47" s="181">
        <v>77611.36804590674</v>
      </c>
      <c r="AH47" s="180">
        <v>45444</v>
      </c>
      <c r="AI47" s="137">
        <v>34</v>
      </c>
      <c r="AJ47" s="145">
        <v>201495.37940798677</v>
      </c>
      <c r="AK47" s="181">
        <v>554.11</v>
      </c>
      <c r="AL47" s="181">
        <v>1607.6798976855505</v>
      </c>
      <c r="AM47" s="181">
        <v>2161.79</v>
      </c>
      <c r="AN47" s="181">
        <v>199887.6995103012</v>
      </c>
    </row>
    <row r="48" spans="1:40" x14ac:dyDescent="0.3">
      <c r="A48" s="129">
        <v>45474</v>
      </c>
      <c r="B48" s="130">
        <v>35</v>
      </c>
      <c r="C48" s="131">
        <v>118745.60901848169</v>
      </c>
      <c r="D48" s="132">
        <v>326.55</v>
      </c>
      <c r="E48" s="132">
        <v>774.47435642434425</v>
      </c>
      <c r="F48" s="132">
        <v>1101.02</v>
      </c>
      <c r="G48" s="132">
        <v>117971.13466205735</v>
      </c>
      <c r="L48" s="180">
        <v>45474</v>
      </c>
      <c r="M48" s="137">
        <v>35</v>
      </c>
      <c r="N48" s="145">
        <v>43606.762114707781</v>
      </c>
      <c r="O48" s="181">
        <v>119.92</v>
      </c>
      <c r="P48" s="181">
        <v>450.15091828287763</v>
      </c>
      <c r="Q48" s="181">
        <v>570.07000000000005</v>
      </c>
      <c r="R48" s="181">
        <v>43156.611196424907</v>
      </c>
      <c r="W48" s="180">
        <v>45474</v>
      </c>
      <c r="X48" s="137">
        <v>35</v>
      </c>
      <c r="Y48" s="145">
        <v>77611.36804590674</v>
      </c>
      <c r="Z48" s="181">
        <v>0</v>
      </c>
      <c r="AA48" s="181">
        <v>902.45776797566043</v>
      </c>
      <c r="AB48" s="181">
        <v>902.46</v>
      </c>
      <c r="AC48" s="181">
        <v>76708.910277931078</v>
      </c>
      <c r="AH48" s="180">
        <v>45474</v>
      </c>
      <c r="AI48" s="137">
        <v>35</v>
      </c>
      <c r="AJ48" s="145">
        <v>199887.6995103012</v>
      </c>
      <c r="AK48" s="181">
        <v>549.69000000000005</v>
      </c>
      <c r="AL48" s="181">
        <v>1612.1010174041855</v>
      </c>
      <c r="AM48" s="181">
        <v>2161.79</v>
      </c>
      <c r="AN48" s="181">
        <v>198275.59849289703</v>
      </c>
    </row>
    <row r="49" spans="1:40" x14ac:dyDescent="0.3">
      <c r="A49" s="129">
        <v>45505</v>
      </c>
      <c r="B49" s="130">
        <v>36</v>
      </c>
      <c r="C49" s="131">
        <v>117971.13466205735</v>
      </c>
      <c r="D49" s="132">
        <v>324.42</v>
      </c>
      <c r="E49" s="132">
        <v>776.60416090451122</v>
      </c>
      <c r="F49" s="132">
        <v>1101.02</v>
      </c>
      <c r="G49" s="132">
        <v>117194.53050115284</v>
      </c>
      <c r="L49" s="180">
        <v>45505</v>
      </c>
      <c r="M49" s="137">
        <v>36</v>
      </c>
      <c r="N49" s="145">
        <v>43156.611196424907</v>
      </c>
      <c r="O49" s="181">
        <v>118.68</v>
      </c>
      <c r="P49" s="181">
        <v>451.3888333081556</v>
      </c>
      <c r="Q49" s="181">
        <v>570.07000000000005</v>
      </c>
      <c r="R49" s="181">
        <v>42705.222363116751</v>
      </c>
      <c r="W49" s="180">
        <v>45505</v>
      </c>
      <c r="X49" s="137">
        <v>36</v>
      </c>
      <c r="Y49" s="145">
        <v>76708.910277931078</v>
      </c>
      <c r="Z49" s="181">
        <v>0</v>
      </c>
      <c r="AA49" s="181">
        <v>902.45776797566043</v>
      </c>
      <c r="AB49" s="181">
        <v>902.46</v>
      </c>
      <c r="AC49" s="181">
        <v>75806.452509955416</v>
      </c>
      <c r="AH49" s="180">
        <v>45505</v>
      </c>
      <c r="AI49" s="137">
        <v>36</v>
      </c>
      <c r="AJ49" s="145">
        <v>198275.59849289703</v>
      </c>
      <c r="AK49" s="181">
        <v>545.26</v>
      </c>
      <c r="AL49" s="181">
        <v>1616.5342952020474</v>
      </c>
      <c r="AM49" s="181">
        <v>2161.79</v>
      </c>
      <c r="AN49" s="181">
        <v>196659.06419769497</v>
      </c>
    </row>
    <row r="50" spans="1:40" x14ac:dyDescent="0.3">
      <c r="A50" s="129">
        <v>45536</v>
      </c>
      <c r="B50" s="130">
        <v>37</v>
      </c>
      <c r="C50" s="131">
        <v>117194.53050115284</v>
      </c>
      <c r="D50" s="132">
        <v>322.27999999999997</v>
      </c>
      <c r="E50" s="132">
        <v>778.73982234699849</v>
      </c>
      <c r="F50" s="132">
        <v>1101.02</v>
      </c>
      <c r="G50" s="132">
        <v>116415.79067880585</v>
      </c>
      <c r="L50" s="180">
        <v>45536</v>
      </c>
      <c r="M50" s="137">
        <v>37</v>
      </c>
      <c r="N50" s="145">
        <v>42705.222363116751</v>
      </c>
      <c r="O50" s="181">
        <v>117.44</v>
      </c>
      <c r="P50" s="181">
        <v>452.63015259975305</v>
      </c>
      <c r="Q50" s="181">
        <v>570.07000000000005</v>
      </c>
      <c r="R50" s="181">
        <v>42252.592210516996</v>
      </c>
      <c r="W50" s="180">
        <v>45536</v>
      </c>
      <c r="X50" s="137">
        <v>37</v>
      </c>
      <c r="Y50" s="145">
        <v>75806.452509955416</v>
      </c>
      <c r="Z50" s="181">
        <v>0</v>
      </c>
      <c r="AA50" s="181">
        <v>902.45776797566043</v>
      </c>
      <c r="AB50" s="181">
        <v>902.46</v>
      </c>
      <c r="AC50" s="181">
        <v>74903.994741979754</v>
      </c>
      <c r="AH50" s="180">
        <v>45536</v>
      </c>
      <c r="AI50" s="137">
        <v>37</v>
      </c>
      <c r="AJ50" s="145">
        <v>196659.06419769497</v>
      </c>
      <c r="AK50" s="181">
        <v>540.80999999999995</v>
      </c>
      <c r="AL50" s="181">
        <v>1620.9797645138528</v>
      </c>
      <c r="AM50" s="181">
        <v>2161.79</v>
      </c>
      <c r="AN50" s="181">
        <v>195038.08443318112</v>
      </c>
    </row>
    <row r="51" spans="1:40" x14ac:dyDescent="0.3">
      <c r="A51" s="129">
        <v>45566</v>
      </c>
      <c r="B51" s="130">
        <v>38</v>
      </c>
      <c r="C51" s="131">
        <v>116415.79067880585</v>
      </c>
      <c r="D51" s="132">
        <v>320.14</v>
      </c>
      <c r="E51" s="132">
        <v>780.8813568584527</v>
      </c>
      <c r="F51" s="132">
        <v>1101.02</v>
      </c>
      <c r="G51" s="132">
        <v>115634.90932194739</v>
      </c>
      <c r="L51" s="180">
        <v>45566</v>
      </c>
      <c r="M51" s="137">
        <v>38</v>
      </c>
      <c r="N51" s="145">
        <v>42252.592210516996</v>
      </c>
      <c r="O51" s="181">
        <v>116.19</v>
      </c>
      <c r="P51" s="181">
        <v>453.87488551940231</v>
      </c>
      <c r="Q51" s="181">
        <v>570.07000000000005</v>
      </c>
      <c r="R51" s="181">
        <v>41798.717324997597</v>
      </c>
      <c r="W51" s="180">
        <v>45566</v>
      </c>
      <c r="X51" s="137">
        <v>38</v>
      </c>
      <c r="Y51" s="145">
        <v>74903.994741979754</v>
      </c>
      <c r="Z51" s="181">
        <v>0</v>
      </c>
      <c r="AA51" s="181">
        <v>902.45776797566043</v>
      </c>
      <c r="AB51" s="181">
        <v>902.46</v>
      </c>
      <c r="AC51" s="181">
        <v>74001.536974004091</v>
      </c>
      <c r="AH51" s="180">
        <v>45566</v>
      </c>
      <c r="AI51" s="137">
        <v>38</v>
      </c>
      <c r="AJ51" s="145">
        <v>195038.08443318112</v>
      </c>
      <c r="AK51" s="181">
        <v>536.35</v>
      </c>
      <c r="AL51" s="181">
        <v>1625.4374588662661</v>
      </c>
      <c r="AM51" s="181">
        <v>2161.79</v>
      </c>
      <c r="AN51" s="181">
        <v>193412.64697431485</v>
      </c>
    </row>
    <row r="52" spans="1:40" x14ac:dyDescent="0.3">
      <c r="A52" s="129">
        <v>45597</v>
      </c>
      <c r="B52" s="130">
        <v>39</v>
      </c>
      <c r="C52" s="131">
        <v>115634.90932194739</v>
      </c>
      <c r="D52" s="132">
        <v>318</v>
      </c>
      <c r="E52" s="132">
        <v>783.02878058981344</v>
      </c>
      <c r="F52" s="132">
        <v>1101.02</v>
      </c>
      <c r="G52" s="132">
        <v>114851.88054135758</v>
      </c>
      <c r="L52" s="180">
        <v>45597</v>
      </c>
      <c r="M52" s="137">
        <v>39</v>
      </c>
      <c r="N52" s="145">
        <v>41798.717324997597</v>
      </c>
      <c r="O52" s="181">
        <v>114.95</v>
      </c>
      <c r="P52" s="181">
        <v>455.12304145458069</v>
      </c>
      <c r="Q52" s="181">
        <v>570.07000000000005</v>
      </c>
      <c r="R52" s="181">
        <v>41343.594283543018</v>
      </c>
      <c r="W52" s="180">
        <v>45597</v>
      </c>
      <c r="X52" s="137">
        <v>39</v>
      </c>
      <c r="Y52" s="145">
        <v>74001.536974004091</v>
      </c>
      <c r="Z52" s="181">
        <v>0</v>
      </c>
      <c r="AA52" s="181">
        <v>902.45776797566043</v>
      </c>
      <c r="AB52" s="181">
        <v>902.46</v>
      </c>
      <c r="AC52" s="181">
        <v>73099.079206028429</v>
      </c>
      <c r="AH52" s="180">
        <v>45597</v>
      </c>
      <c r="AI52" s="137">
        <v>39</v>
      </c>
      <c r="AJ52" s="145">
        <v>193412.64697431485</v>
      </c>
      <c r="AK52" s="181">
        <v>531.88</v>
      </c>
      <c r="AL52" s="181">
        <v>1629.9074118781482</v>
      </c>
      <c r="AM52" s="181">
        <v>2161.79</v>
      </c>
      <c r="AN52" s="181">
        <v>191782.73956243671</v>
      </c>
    </row>
    <row r="53" spans="1:40" x14ac:dyDescent="0.3">
      <c r="A53" s="129">
        <v>45627</v>
      </c>
      <c r="B53" s="130">
        <v>40</v>
      </c>
      <c r="C53" s="131">
        <v>114851.88054135758</v>
      </c>
      <c r="D53" s="132">
        <v>315.83999999999997</v>
      </c>
      <c r="E53" s="132">
        <v>785.18210973643534</v>
      </c>
      <c r="F53" s="132">
        <v>1101.02</v>
      </c>
      <c r="G53" s="132">
        <v>114066.69843162115</v>
      </c>
      <c r="L53" s="180">
        <v>45627</v>
      </c>
      <c r="M53" s="137">
        <v>40</v>
      </c>
      <c r="N53" s="145">
        <v>41343.594283543018</v>
      </c>
      <c r="O53" s="181">
        <v>113.69</v>
      </c>
      <c r="P53" s="181">
        <v>456.37462981858073</v>
      </c>
      <c r="Q53" s="181">
        <v>570.07000000000005</v>
      </c>
      <c r="R53" s="181">
        <v>40887.219653724438</v>
      </c>
      <c r="W53" s="180">
        <v>45627</v>
      </c>
      <c r="X53" s="137">
        <v>40</v>
      </c>
      <c r="Y53" s="145">
        <v>73099.079206028429</v>
      </c>
      <c r="Z53" s="181">
        <v>0</v>
      </c>
      <c r="AA53" s="181">
        <v>902.45776797566043</v>
      </c>
      <c r="AB53" s="181">
        <v>902.46</v>
      </c>
      <c r="AC53" s="181">
        <v>72196.621438052767</v>
      </c>
      <c r="AH53" s="180">
        <v>45627</v>
      </c>
      <c r="AI53" s="137">
        <v>40</v>
      </c>
      <c r="AJ53" s="145">
        <v>191782.73956243671</v>
      </c>
      <c r="AK53" s="181">
        <v>527.4</v>
      </c>
      <c r="AL53" s="181">
        <v>1634.389657260813</v>
      </c>
      <c r="AM53" s="181">
        <v>2161.79</v>
      </c>
      <c r="AN53" s="181">
        <v>190148.34990517588</v>
      </c>
    </row>
    <row r="54" spans="1:40" x14ac:dyDescent="0.3">
      <c r="A54" s="129">
        <v>45658</v>
      </c>
      <c r="B54" s="130">
        <v>41</v>
      </c>
      <c r="C54" s="131">
        <v>114066.69843162115</v>
      </c>
      <c r="D54" s="132">
        <v>313.68</v>
      </c>
      <c r="E54" s="132">
        <v>787.34136053821078</v>
      </c>
      <c r="F54" s="132">
        <v>1101.02</v>
      </c>
      <c r="G54" s="132">
        <v>113279.35707108294</v>
      </c>
      <c r="L54" s="180">
        <v>45658</v>
      </c>
      <c r="M54" s="137">
        <v>41</v>
      </c>
      <c r="N54" s="145">
        <v>40887.219653724438</v>
      </c>
      <c r="O54" s="181">
        <v>112.44</v>
      </c>
      <c r="P54" s="181">
        <v>457.62966005058189</v>
      </c>
      <c r="Q54" s="181">
        <v>570.07000000000005</v>
      </c>
      <c r="R54" s="181">
        <v>40429.589993673857</v>
      </c>
      <c r="W54" s="180">
        <v>45658</v>
      </c>
      <c r="X54" s="137">
        <v>41</v>
      </c>
      <c r="Y54" s="145">
        <v>72196.621438052767</v>
      </c>
      <c r="Z54" s="181">
        <v>0</v>
      </c>
      <c r="AA54" s="181">
        <v>902.45776797566043</v>
      </c>
      <c r="AB54" s="181">
        <v>902.46</v>
      </c>
      <c r="AC54" s="181">
        <v>71294.163670077105</v>
      </c>
      <c r="AH54" s="180">
        <v>45658</v>
      </c>
      <c r="AI54" s="137">
        <v>41</v>
      </c>
      <c r="AJ54" s="145">
        <v>190148.34990517588</v>
      </c>
      <c r="AK54" s="181">
        <v>522.91</v>
      </c>
      <c r="AL54" s="181">
        <v>1638.8842288182805</v>
      </c>
      <c r="AM54" s="181">
        <v>2161.79</v>
      </c>
      <c r="AN54" s="181">
        <v>188509.46567635759</v>
      </c>
    </row>
    <row r="55" spans="1:40" x14ac:dyDescent="0.3">
      <c r="A55" s="129">
        <v>45689</v>
      </c>
      <c r="B55" s="130">
        <v>42</v>
      </c>
      <c r="C55" s="131">
        <v>113279.35707108294</v>
      </c>
      <c r="D55" s="132">
        <v>311.52</v>
      </c>
      <c r="E55" s="132">
        <v>789.50654927969083</v>
      </c>
      <c r="F55" s="132">
        <v>1101.02</v>
      </c>
      <c r="G55" s="132">
        <v>112489.85052180325</v>
      </c>
      <c r="L55" s="180">
        <v>45689</v>
      </c>
      <c r="M55" s="137">
        <v>42</v>
      </c>
      <c r="N55" s="145">
        <v>40429.589993673857</v>
      </c>
      <c r="O55" s="181">
        <v>111.18</v>
      </c>
      <c r="P55" s="181">
        <v>458.888141615721</v>
      </c>
      <c r="Q55" s="181">
        <v>570.07000000000005</v>
      </c>
      <c r="R55" s="181">
        <v>39970.701852058133</v>
      </c>
      <c r="W55" s="180">
        <v>45689</v>
      </c>
      <c r="X55" s="137">
        <v>42</v>
      </c>
      <c r="Y55" s="145">
        <v>71294.163670077105</v>
      </c>
      <c r="Z55" s="181">
        <v>0</v>
      </c>
      <c r="AA55" s="181">
        <v>902.45776797566043</v>
      </c>
      <c r="AB55" s="181">
        <v>902.46</v>
      </c>
      <c r="AC55" s="181">
        <v>70391.705902101443</v>
      </c>
      <c r="AH55" s="180">
        <v>45689</v>
      </c>
      <c r="AI55" s="137">
        <v>42</v>
      </c>
      <c r="AJ55" s="145">
        <v>188509.46567635759</v>
      </c>
      <c r="AK55" s="181">
        <v>518.4</v>
      </c>
      <c r="AL55" s="181">
        <v>1643.3911604475306</v>
      </c>
      <c r="AM55" s="181">
        <v>2161.79</v>
      </c>
      <c r="AN55" s="181">
        <v>186866.07451591006</v>
      </c>
    </row>
    <row r="56" spans="1:40" x14ac:dyDescent="0.3">
      <c r="A56" s="129">
        <v>45717</v>
      </c>
      <c r="B56" s="130">
        <v>43</v>
      </c>
      <c r="C56" s="131">
        <v>112489.85052180325</v>
      </c>
      <c r="D56" s="132">
        <v>309.35000000000002</v>
      </c>
      <c r="E56" s="132">
        <v>791.67769229020985</v>
      </c>
      <c r="F56" s="132">
        <v>1101.02</v>
      </c>
      <c r="G56" s="132">
        <v>111698.17282951305</v>
      </c>
      <c r="L56" s="180">
        <v>45717</v>
      </c>
      <c r="M56" s="137">
        <v>43</v>
      </c>
      <c r="N56" s="145">
        <v>39970.701852058133</v>
      </c>
      <c r="O56" s="181">
        <v>109.92</v>
      </c>
      <c r="P56" s="181">
        <v>460.15008400516416</v>
      </c>
      <c r="Q56" s="181">
        <v>570.07000000000005</v>
      </c>
      <c r="R56" s="181">
        <v>39510.551768052967</v>
      </c>
      <c r="W56" s="180">
        <v>45717</v>
      </c>
      <c r="X56" s="137">
        <v>43</v>
      </c>
      <c r="Y56" s="145">
        <v>70391.705902101443</v>
      </c>
      <c r="Z56" s="181">
        <v>0</v>
      </c>
      <c r="AA56" s="181">
        <v>902.45776797566043</v>
      </c>
      <c r="AB56" s="181">
        <v>902.46</v>
      </c>
      <c r="AC56" s="181">
        <v>69489.248134125781</v>
      </c>
      <c r="AH56" s="180">
        <v>45717</v>
      </c>
      <c r="AI56" s="137">
        <v>43</v>
      </c>
      <c r="AJ56" s="145">
        <v>186866.07451591006</v>
      </c>
      <c r="AK56" s="181">
        <v>513.88</v>
      </c>
      <c r="AL56" s="181">
        <v>1647.9104861387611</v>
      </c>
      <c r="AM56" s="181">
        <v>2161.79</v>
      </c>
      <c r="AN56" s="181">
        <v>185218.16402977129</v>
      </c>
    </row>
    <row r="57" spans="1:40" x14ac:dyDescent="0.3">
      <c r="A57" s="129">
        <v>45748</v>
      </c>
      <c r="B57" s="130">
        <v>44</v>
      </c>
      <c r="C57" s="131">
        <v>111698.17282951305</v>
      </c>
      <c r="D57" s="132">
        <v>307.17</v>
      </c>
      <c r="E57" s="132">
        <v>793.85480594400804</v>
      </c>
      <c r="F57" s="132">
        <v>1101.02</v>
      </c>
      <c r="G57" s="132">
        <v>110904.31802356904</v>
      </c>
      <c r="L57" s="180">
        <v>45748</v>
      </c>
      <c r="M57" s="137">
        <v>44</v>
      </c>
      <c r="N57" s="145">
        <v>39510.551768052967</v>
      </c>
      <c r="O57" s="181">
        <v>108.65</v>
      </c>
      <c r="P57" s="181">
        <v>461.4154967361784</v>
      </c>
      <c r="Q57" s="181">
        <v>570.07000000000005</v>
      </c>
      <c r="R57" s="181">
        <v>39049.136271316791</v>
      </c>
      <c r="W57" s="180">
        <v>45748</v>
      </c>
      <c r="X57" s="137">
        <v>44</v>
      </c>
      <c r="Y57" s="145">
        <v>69489.248134125781</v>
      </c>
      <c r="Z57" s="181">
        <v>0</v>
      </c>
      <c r="AA57" s="181">
        <v>902.45776797566043</v>
      </c>
      <c r="AB57" s="181">
        <v>902.46</v>
      </c>
      <c r="AC57" s="181">
        <v>68586.790366150119</v>
      </c>
      <c r="AH57" s="180">
        <v>45748</v>
      </c>
      <c r="AI57" s="137">
        <v>44</v>
      </c>
      <c r="AJ57" s="145">
        <v>185218.16402977129</v>
      </c>
      <c r="AK57" s="181">
        <v>509.35</v>
      </c>
      <c r="AL57" s="181">
        <v>1652.4422399756431</v>
      </c>
      <c r="AM57" s="181">
        <v>2161.79</v>
      </c>
      <c r="AN57" s="181">
        <v>183565.72178979564</v>
      </c>
    </row>
    <row r="58" spans="1:40" x14ac:dyDescent="0.3">
      <c r="A58" s="129">
        <v>45778</v>
      </c>
      <c r="B58" s="130">
        <v>45</v>
      </c>
      <c r="C58" s="131">
        <v>110904.31802356904</v>
      </c>
      <c r="D58" s="132">
        <v>304.99</v>
      </c>
      <c r="E58" s="132">
        <v>796.03790666035388</v>
      </c>
      <c r="F58" s="132">
        <v>1101.02</v>
      </c>
      <c r="G58" s="132">
        <v>110108.28011690869</v>
      </c>
      <c r="L58" s="180">
        <v>45778</v>
      </c>
      <c r="M58" s="137">
        <v>45</v>
      </c>
      <c r="N58" s="145">
        <v>39049.136271316791</v>
      </c>
      <c r="O58" s="181">
        <v>107.39</v>
      </c>
      <c r="P58" s="181">
        <v>462.68438935220291</v>
      </c>
      <c r="Q58" s="181">
        <v>570.07000000000005</v>
      </c>
      <c r="R58" s="181">
        <v>38586.451881964589</v>
      </c>
      <c r="W58" s="180">
        <v>45778</v>
      </c>
      <c r="X58" s="137">
        <v>45</v>
      </c>
      <c r="Y58" s="145">
        <v>68586.790366150119</v>
      </c>
      <c r="Z58" s="181">
        <v>0</v>
      </c>
      <c r="AA58" s="181">
        <v>902.45776797566043</v>
      </c>
      <c r="AB58" s="181">
        <v>902.46</v>
      </c>
      <c r="AC58" s="181">
        <v>67684.332598174457</v>
      </c>
      <c r="AH58" s="180">
        <v>45778</v>
      </c>
      <c r="AI58" s="137">
        <v>45</v>
      </c>
      <c r="AJ58" s="145">
        <v>183565.72178979564</v>
      </c>
      <c r="AK58" s="181">
        <v>504.81</v>
      </c>
      <c r="AL58" s="181">
        <v>1656.986456135576</v>
      </c>
      <c r="AM58" s="181">
        <v>2161.79</v>
      </c>
      <c r="AN58" s="181">
        <v>181908.73533366006</v>
      </c>
    </row>
    <row r="59" spans="1:40" x14ac:dyDescent="0.3">
      <c r="A59" s="129">
        <v>45809</v>
      </c>
      <c r="B59" s="130">
        <v>46</v>
      </c>
      <c r="C59" s="131">
        <v>110108.28011690869</v>
      </c>
      <c r="D59" s="132">
        <v>302.8</v>
      </c>
      <c r="E59" s="132">
        <v>798.22701090367002</v>
      </c>
      <c r="F59" s="132">
        <v>1101.02</v>
      </c>
      <c r="G59" s="132">
        <v>109310.05310600501</v>
      </c>
      <c r="L59" s="180">
        <v>45809</v>
      </c>
      <c r="M59" s="137">
        <v>46</v>
      </c>
      <c r="N59" s="145">
        <v>38586.451881964589</v>
      </c>
      <c r="O59" s="181">
        <v>106.11</v>
      </c>
      <c r="P59" s="181">
        <v>463.95677142292146</v>
      </c>
      <c r="Q59" s="181">
        <v>570.07000000000005</v>
      </c>
      <c r="R59" s="181">
        <v>38122.495110541669</v>
      </c>
      <c r="W59" s="180">
        <v>45809</v>
      </c>
      <c r="X59" s="137">
        <v>46</v>
      </c>
      <c r="Y59" s="145">
        <v>67684.332598174457</v>
      </c>
      <c r="Z59" s="181">
        <v>0</v>
      </c>
      <c r="AA59" s="181">
        <v>902.45776797566043</v>
      </c>
      <c r="AB59" s="181">
        <v>902.46</v>
      </c>
      <c r="AC59" s="181">
        <v>66781.874830198794</v>
      </c>
      <c r="AH59" s="180">
        <v>45809</v>
      </c>
      <c r="AI59" s="137">
        <v>46</v>
      </c>
      <c r="AJ59" s="145">
        <v>181908.73533366006</v>
      </c>
      <c r="AK59" s="181">
        <v>500.25</v>
      </c>
      <c r="AL59" s="181">
        <v>1661.5431688899489</v>
      </c>
      <c r="AM59" s="181">
        <v>2161.79</v>
      </c>
      <c r="AN59" s="181">
        <v>180247.19216477012</v>
      </c>
    </row>
    <row r="60" spans="1:40" x14ac:dyDescent="0.3">
      <c r="A60" s="129">
        <v>45839</v>
      </c>
      <c r="B60" s="130">
        <v>47</v>
      </c>
      <c r="C60" s="131">
        <v>109310.05310600501</v>
      </c>
      <c r="D60" s="132">
        <v>300.60000000000002</v>
      </c>
      <c r="E60" s="132">
        <v>800.42213518365509</v>
      </c>
      <c r="F60" s="132">
        <v>1101.02</v>
      </c>
      <c r="G60" s="132">
        <v>108509.63097082135</v>
      </c>
      <c r="L60" s="180">
        <v>45839</v>
      </c>
      <c r="M60" s="137">
        <v>47</v>
      </c>
      <c r="N60" s="145">
        <v>38122.495110541669</v>
      </c>
      <c r="O60" s="181">
        <v>104.84</v>
      </c>
      <c r="P60" s="181">
        <v>465.23265254433448</v>
      </c>
      <c r="Q60" s="181">
        <v>570.07000000000005</v>
      </c>
      <c r="R60" s="181">
        <v>37657.262457997334</v>
      </c>
      <c r="W60" s="180">
        <v>45839</v>
      </c>
      <c r="X60" s="137">
        <v>47</v>
      </c>
      <c r="Y60" s="145">
        <v>66781.874830198794</v>
      </c>
      <c r="Z60" s="181">
        <v>0</v>
      </c>
      <c r="AA60" s="181">
        <v>902.45776797566043</v>
      </c>
      <c r="AB60" s="181">
        <v>902.46</v>
      </c>
      <c r="AC60" s="181">
        <v>65879.417062223132</v>
      </c>
      <c r="AH60" s="180">
        <v>45839</v>
      </c>
      <c r="AI60" s="137">
        <v>47</v>
      </c>
      <c r="AJ60" s="145">
        <v>180247.19216477012</v>
      </c>
      <c r="AK60" s="181">
        <v>495.68</v>
      </c>
      <c r="AL60" s="181">
        <v>1666.1124126043962</v>
      </c>
      <c r="AM60" s="181">
        <v>2161.79</v>
      </c>
      <c r="AN60" s="181">
        <v>178581.07975216574</v>
      </c>
    </row>
    <row r="61" spans="1:40" x14ac:dyDescent="0.3">
      <c r="A61" s="129">
        <v>45870</v>
      </c>
      <c r="B61" s="130">
        <v>48</v>
      </c>
      <c r="C61" s="131">
        <v>108509.63097082135</v>
      </c>
      <c r="D61" s="132">
        <v>298.39999999999998</v>
      </c>
      <c r="E61" s="132">
        <v>802.62329605541004</v>
      </c>
      <c r="F61" s="132">
        <v>1101.02</v>
      </c>
      <c r="G61" s="132">
        <v>107707.00767476595</v>
      </c>
      <c r="L61" s="180">
        <v>45870</v>
      </c>
      <c r="M61" s="137">
        <v>48</v>
      </c>
      <c r="N61" s="145">
        <v>37657.262457997334</v>
      </c>
      <c r="O61" s="181">
        <v>103.56</v>
      </c>
      <c r="P61" s="181">
        <v>466.51204233883141</v>
      </c>
      <c r="Q61" s="181">
        <v>570.07000000000005</v>
      </c>
      <c r="R61" s="181">
        <v>37190.750415658506</v>
      </c>
      <c r="W61" s="180">
        <v>45870</v>
      </c>
      <c r="X61" s="137">
        <v>48</v>
      </c>
      <c r="Y61" s="145">
        <v>65879.417062223132</v>
      </c>
      <c r="Z61" s="181">
        <v>0</v>
      </c>
      <c r="AA61" s="181">
        <v>902.45776797566043</v>
      </c>
      <c r="AB61" s="181">
        <v>902.46</v>
      </c>
      <c r="AC61" s="181">
        <v>64976.95929424747</v>
      </c>
      <c r="AH61" s="180">
        <v>45870</v>
      </c>
      <c r="AI61" s="137">
        <v>48</v>
      </c>
      <c r="AJ61" s="145">
        <v>178581.07975216574</v>
      </c>
      <c r="AK61" s="181">
        <v>491.1</v>
      </c>
      <c r="AL61" s="181">
        <v>1670.6942217390583</v>
      </c>
      <c r="AM61" s="181">
        <v>2161.79</v>
      </c>
      <c r="AN61" s="181">
        <v>176910.38553042669</v>
      </c>
    </row>
    <row r="62" spans="1:40" x14ac:dyDescent="0.3">
      <c r="A62" s="129">
        <v>45901</v>
      </c>
      <c r="B62" s="130">
        <v>49</v>
      </c>
      <c r="C62" s="131">
        <v>107707.00767476595</v>
      </c>
      <c r="D62" s="132">
        <v>296.19</v>
      </c>
      <c r="E62" s="132">
        <v>804.83051011956252</v>
      </c>
      <c r="F62" s="132">
        <v>1101.02</v>
      </c>
      <c r="G62" s="132">
        <v>106902.17716464639</v>
      </c>
      <c r="L62" s="180">
        <v>45901</v>
      </c>
      <c r="M62" s="137">
        <v>49</v>
      </c>
      <c r="N62" s="145">
        <v>37190.750415658506</v>
      </c>
      <c r="O62" s="181">
        <v>102.27</v>
      </c>
      <c r="P62" s="181">
        <v>467.79495045526323</v>
      </c>
      <c r="Q62" s="181">
        <v>570.07000000000005</v>
      </c>
      <c r="R62" s="181">
        <v>36722.955465203246</v>
      </c>
      <c r="W62" s="180">
        <v>45901</v>
      </c>
      <c r="X62" s="137">
        <v>49</v>
      </c>
      <c r="Y62" s="145">
        <v>64976.95929424747</v>
      </c>
      <c r="Z62" s="181">
        <v>0</v>
      </c>
      <c r="AA62" s="181">
        <v>902.45776797566043</v>
      </c>
      <c r="AB62" s="181">
        <v>902.46</v>
      </c>
      <c r="AC62" s="181">
        <v>64074.501526271808</v>
      </c>
      <c r="AH62" s="180">
        <v>45901</v>
      </c>
      <c r="AI62" s="137">
        <v>49</v>
      </c>
      <c r="AJ62" s="145">
        <v>176910.38553042669</v>
      </c>
      <c r="AK62" s="181">
        <v>486.5</v>
      </c>
      <c r="AL62" s="181">
        <v>1675.2886308488407</v>
      </c>
      <c r="AM62" s="181">
        <v>2161.79</v>
      </c>
      <c r="AN62" s="181">
        <v>175235.09689957785</v>
      </c>
    </row>
    <row r="63" spans="1:40" x14ac:dyDescent="0.3">
      <c r="A63" s="129">
        <v>45931</v>
      </c>
      <c r="B63" s="130">
        <v>50</v>
      </c>
      <c r="C63" s="131">
        <v>106902.17716464639</v>
      </c>
      <c r="D63" s="132">
        <v>293.98</v>
      </c>
      <c r="E63" s="132">
        <v>807.04379402239124</v>
      </c>
      <c r="F63" s="132">
        <v>1101.02</v>
      </c>
      <c r="G63" s="132">
        <v>106095.133370624</v>
      </c>
      <c r="L63" s="180">
        <v>45931</v>
      </c>
      <c r="M63" s="137">
        <v>50</v>
      </c>
      <c r="N63" s="145">
        <v>36722.955465203246</v>
      </c>
      <c r="O63" s="181">
        <v>100.99</v>
      </c>
      <c r="P63" s="181">
        <v>469.08138656901514</v>
      </c>
      <c r="Q63" s="181">
        <v>570.07000000000005</v>
      </c>
      <c r="R63" s="181">
        <v>36253.874078634231</v>
      </c>
      <c r="W63" s="180">
        <v>45931</v>
      </c>
      <c r="X63" s="137">
        <v>50</v>
      </c>
      <c r="Y63" s="145">
        <v>64074.501526271808</v>
      </c>
      <c r="Z63" s="181">
        <v>0</v>
      </c>
      <c r="AA63" s="181">
        <v>902.45776797566043</v>
      </c>
      <c r="AB63" s="181">
        <v>902.46</v>
      </c>
      <c r="AC63" s="181">
        <v>63172.043758296146</v>
      </c>
      <c r="AH63" s="180">
        <v>45931</v>
      </c>
      <c r="AI63" s="137">
        <v>50</v>
      </c>
      <c r="AJ63" s="145">
        <v>175235.09689957785</v>
      </c>
      <c r="AK63" s="181">
        <v>481.9</v>
      </c>
      <c r="AL63" s="181">
        <v>1679.8956745836751</v>
      </c>
      <c r="AM63" s="181">
        <v>2161.79</v>
      </c>
      <c r="AN63" s="181">
        <v>173555.20122499418</v>
      </c>
    </row>
    <row r="64" spans="1:40" x14ac:dyDescent="0.3">
      <c r="A64" s="129">
        <v>45962</v>
      </c>
      <c r="B64" s="130">
        <v>51</v>
      </c>
      <c r="C64" s="131">
        <v>106095.133370624</v>
      </c>
      <c r="D64" s="132">
        <v>291.76</v>
      </c>
      <c r="E64" s="132">
        <v>809.26316445595285</v>
      </c>
      <c r="F64" s="132">
        <v>1101.02</v>
      </c>
      <c r="G64" s="132">
        <v>105285.87020616804</v>
      </c>
      <c r="L64" s="180">
        <v>45962</v>
      </c>
      <c r="M64" s="137">
        <v>51</v>
      </c>
      <c r="N64" s="145">
        <v>36253.874078634231</v>
      </c>
      <c r="O64" s="181">
        <v>99.7</v>
      </c>
      <c r="P64" s="181">
        <v>470.37136038207996</v>
      </c>
      <c r="Q64" s="181">
        <v>570.07000000000005</v>
      </c>
      <c r="R64" s="181">
        <v>35783.502718252152</v>
      </c>
      <c r="W64" s="180">
        <v>45962</v>
      </c>
      <c r="X64" s="137">
        <v>51</v>
      </c>
      <c r="Y64" s="145">
        <v>63172.043758296146</v>
      </c>
      <c r="Z64" s="181">
        <v>0</v>
      </c>
      <c r="AA64" s="181">
        <v>902.45776797566043</v>
      </c>
      <c r="AB64" s="181">
        <v>902.46</v>
      </c>
      <c r="AC64" s="181">
        <v>62269.585990320484</v>
      </c>
      <c r="AH64" s="180">
        <v>45962</v>
      </c>
      <c r="AI64" s="137">
        <v>51</v>
      </c>
      <c r="AJ64" s="145">
        <v>173555.20122499418</v>
      </c>
      <c r="AK64" s="181">
        <v>477.28</v>
      </c>
      <c r="AL64" s="181">
        <v>1684.51538768878</v>
      </c>
      <c r="AM64" s="181">
        <v>2161.79</v>
      </c>
      <c r="AN64" s="181">
        <v>171870.68583730538</v>
      </c>
    </row>
    <row r="65" spans="1:40" x14ac:dyDescent="0.3">
      <c r="A65" s="129">
        <v>45992</v>
      </c>
      <c r="B65" s="130">
        <v>52</v>
      </c>
      <c r="C65" s="131">
        <v>105285.87020616804</v>
      </c>
      <c r="D65" s="132">
        <v>289.54000000000002</v>
      </c>
      <c r="E65" s="132">
        <v>811.48863815820675</v>
      </c>
      <c r="F65" s="132">
        <v>1101.02</v>
      </c>
      <c r="G65" s="132">
        <v>104474.38156800983</v>
      </c>
      <c r="L65" s="180">
        <v>45992</v>
      </c>
      <c r="M65" s="137">
        <v>52</v>
      </c>
      <c r="N65" s="145">
        <v>35783.502718252152</v>
      </c>
      <c r="O65" s="181">
        <v>98.4</v>
      </c>
      <c r="P65" s="181">
        <v>471.66488162313073</v>
      </c>
      <c r="Q65" s="181">
        <v>570.07000000000005</v>
      </c>
      <c r="R65" s="181">
        <v>35311.83783662902</v>
      </c>
      <c r="W65" s="180">
        <v>45992</v>
      </c>
      <c r="X65" s="137">
        <v>52</v>
      </c>
      <c r="Y65" s="145">
        <v>62269.585990320484</v>
      </c>
      <c r="Z65" s="181">
        <v>0</v>
      </c>
      <c r="AA65" s="181">
        <v>902.45776797566043</v>
      </c>
      <c r="AB65" s="181">
        <v>902.46</v>
      </c>
      <c r="AC65" s="181">
        <v>61367.128222344822</v>
      </c>
      <c r="AH65" s="180">
        <v>45992</v>
      </c>
      <c r="AI65" s="137">
        <v>52</v>
      </c>
      <c r="AJ65" s="145">
        <v>171870.68583730538</v>
      </c>
      <c r="AK65" s="181">
        <v>472.64</v>
      </c>
      <c r="AL65" s="181">
        <v>1689.1478050049243</v>
      </c>
      <c r="AM65" s="181">
        <v>2161.79</v>
      </c>
      <c r="AN65" s="181">
        <v>170181.53803230045</v>
      </c>
    </row>
    <row r="66" spans="1:40" x14ac:dyDescent="0.3">
      <c r="A66" s="129">
        <v>46023</v>
      </c>
      <c r="B66" s="130">
        <v>53</v>
      </c>
      <c r="C66" s="131">
        <v>104474.38156800983</v>
      </c>
      <c r="D66" s="132">
        <v>287.3</v>
      </c>
      <c r="E66" s="132">
        <v>813.7202319131419</v>
      </c>
      <c r="F66" s="132">
        <v>1101.02</v>
      </c>
      <c r="G66" s="132">
        <v>103660.66133609669</v>
      </c>
      <c r="L66" s="180">
        <v>46023</v>
      </c>
      <c r="M66" s="137">
        <v>53</v>
      </c>
      <c r="N66" s="145">
        <v>35311.83783662902</v>
      </c>
      <c r="O66" s="181">
        <v>97.11</v>
      </c>
      <c r="P66" s="181">
        <v>472.96196004759429</v>
      </c>
      <c r="Q66" s="181">
        <v>570.07000000000005</v>
      </c>
      <c r="R66" s="181">
        <v>34838.875876581427</v>
      </c>
      <c r="W66" s="180">
        <v>46023</v>
      </c>
      <c r="X66" s="137">
        <v>53</v>
      </c>
      <c r="Y66" s="145">
        <v>61367.128222344822</v>
      </c>
      <c r="Z66" s="181">
        <v>0</v>
      </c>
      <c r="AA66" s="181">
        <v>902.45776797566043</v>
      </c>
      <c r="AB66" s="181">
        <v>902.46</v>
      </c>
      <c r="AC66" s="181">
        <v>60464.670454369159</v>
      </c>
      <c r="AH66" s="180">
        <v>46023</v>
      </c>
      <c r="AI66" s="137">
        <v>53</v>
      </c>
      <c r="AJ66" s="145">
        <v>170181.53803230045</v>
      </c>
      <c r="AK66" s="181">
        <v>468</v>
      </c>
      <c r="AL66" s="181">
        <v>1693.792961468688</v>
      </c>
      <c r="AM66" s="181">
        <v>2161.79</v>
      </c>
      <c r="AN66" s="181">
        <v>168487.74507083176</v>
      </c>
    </row>
    <row r="67" spans="1:40" x14ac:dyDescent="0.3">
      <c r="A67" s="129">
        <v>46054</v>
      </c>
      <c r="B67" s="130">
        <v>54</v>
      </c>
      <c r="C67" s="131">
        <v>103660.66133609669</v>
      </c>
      <c r="D67" s="132">
        <v>285.07</v>
      </c>
      <c r="E67" s="132">
        <v>815.95796255090295</v>
      </c>
      <c r="F67" s="132">
        <v>1101.02</v>
      </c>
      <c r="G67" s="132">
        <v>102844.70337354578</v>
      </c>
      <c r="L67" s="180">
        <v>46054</v>
      </c>
      <c r="M67" s="137">
        <v>54</v>
      </c>
      <c r="N67" s="145">
        <v>34838.875876581427</v>
      </c>
      <c r="O67" s="181">
        <v>95.81</v>
      </c>
      <c r="P67" s="181">
        <v>474.2626054377252</v>
      </c>
      <c r="Q67" s="181">
        <v>570.07000000000005</v>
      </c>
      <c r="R67" s="181">
        <v>34364.613271143702</v>
      </c>
      <c r="W67" s="180">
        <v>46054</v>
      </c>
      <c r="X67" s="137">
        <v>54</v>
      </c>
      <c r="Y67" s="145">
        <v>60464.670454369159</v>
      </c>
      <c r="Z67" s="181">
        <v>0</v>
      </c>
      <c r="AA67" s="181">
        <v>902.45776797566043</v>
      </c>
      <c r="AB67" s="181">
        <v>902.46</v>
      </c>
      <c r="AC67" s="181">
        <v>59562.212686393497</v>
      </c>
      <c r="AH67" s="180">
        <v>46054</v>
      </c>
      <c r="AI67" s="137">
        <v>54</v>
      </c>
      <c r="AJ67" s="145">
        <v>168487.74507083176</v>
      </c>
      <c r="AK67" s="181">
        <v>463.34</v>
      </c>
      <c r="AL67" s="181">
        <v>1698.4508921127267</v>
      </c>
      <c r="AM67" s="181">
        <v>2161.79</v>
      </c>
      <c r="AN67" s="181">
        <v>166789.29417871905</v>
      </c>
    </row>
    <row r="68" spans="1:40" x14ac:dyDescent="0.3">
      <c r="A68" s="129">
        <v>46082</v>
      </c>
      <c r="B68" s="130">
        <v>55</v>
      </c>
      <c r="C68" s="131">
        <v>102844.70337354578</v>
      </c>
      <c r="D68" s="132">
        <v>282.82</v>
      </c>
      <c r="E68" s="132">
        <v>818.20184694791794</v>
      </c>
      <c r="F68" s="132">
        <v>1101.02</v>
      </c>
      <c r="G68" s="132">
        <v>102026.50152659786</v>
      </c>
      <c r="L68" s="180">
        <v>46082</v>
      </c>
      <c r="M68" s="137">
        <v>55</v>
      </c>
      <c r="N68" s="145">
        <v>34364.613271143702</v>
      </c>
      <c r="O68" s="181">
        <v>94.5</v>
      </c>
      <c r="P68" s="181">
        <v>475.56682760267893</v>
      </c>
      <c r="Q68" s="181">
        <v>570.07000000000005</v>
      </c>
      <c r="R68" s="181">
        <v>33889.046443541025</v>
      </c>
      <c r="W68" s="180">
        <v>46082</v>
      </c>
      <c r="X68" s="137">
        <v>55</v>
      </c>
      <c r="Y68" s="145">
        <v>59562.212686393497</v>
      </c>
      <c r="Z68" s="181">
        <v>0</v>
      </c>
      <c r="AA68" s="181">
        <v>902.45776797566043</v>
      </c>
      <c r="AB68" s="181">
        <v>902.46</v>
      </c>
      <c r="AC68" s="181">
        <v>58659.754918417835</v>
      </c>
      <c r="AH68" s="180">
        <v>46082</v>
      </c>
      <c r="AI68" s="137">
        <v>55</v>
      </c>
      <c r="AJ68" s="145">
        <v>166789.29417871905</v>
      </c>
      <c r="AK68" s="181">
        <v>458.67</v>
      </c>
      <c r="AL68" s="181">
        <v>1703.1216320660367</v>
      </c>
      <c r="AM68" s="181">
        <v>2161.79</v>
      </c>
      <c r="AN68" s="181">
        <v>165086.17254665302</v>
      </c>
    </row>
    <row r="69" spans="1:40" x14ac:dyDescent="0.3">
      <c r="A69" s="129">
        <v>46113</v>
      </c>
      <c r="B69" s="130">
        <v>56</v>
      </c>
      <c r="C69" s="131">
        <v>102026.50152659786</v>
      </c>
      <c r="D69" s="132">
        <v>280.57</v>
      </c>
      <c r="E69" s="132">
        <v>820.45190202702463</v>
      </c>
      <c r="F69" s="132">
        <v>1101.02</v>
      </c>
      <c r="G69" s="132">
        <v>101206.04962457083</v>
      </c>
      <c r="L69" s="180">
        <v>46113</v>
      </c>
      <c r="M69" s="137">
        <v>56</v>
      </c>
      <c r="N69" s="145">
        <v>33889.046443541025</v>
      </c>
      <c r="O69" s="181">
        <v>93.19</v>
      </c>
      <c r="P69" s="181">
        <v>476.87463637858627</v>
      </c>
      <c r="Q69" s="181">
        <v>570.07000000000005</v>
      </c>
      <c r="R69" s="181">
        <v>33412.171807162442</v>
      </c>
      <c r="W69" s="180">
        <v>46113</v>
      </c>
      <c r="X69" s="137">
        <v>56</v>
      </c>
      <c r="Y69" s="145">
        <v>58659.754918417835</v>
      </c>
      <c r="Z69" s="181">
        <v>0</v>
      </c>
      <c r="AA69" s="181">
        <v>902.45776797566043</v>
      </c>
      <c r="AB69" s="181">
        <v>902.46</v>
      </c>
      <c r="AC69" s="181">
        <v>57757.297150442173</v>
      </c>
      <c r="AH69" s="180">
        <v>46113</v>
      </c>
      <c r="AI69" s="137">
        <v>56</v>
      </c>
      <c r="AJ69" s="145">
        <v>165086.17254665302</v>
      </c>
      <c r="AK69" s="181">
        <v>453.99</v>
      </c>
      <c r="AL69" s="181">
        <v>1707.8052165542181</v>
      </c>
      <c r="AM69" s="181">
        <v>2161.79</v>
      </c>
      <c r="AN69" s="181">
        <v>163378.36733009879</v>
      </c>
    </row>
    <row r="70" spans="1:40" x14ac:dyDescent="0.3">
      <c r="A70" s="129">
        <v>46143</v>
      </c>
      <c r="B70" s="130">
        <v>57</v>
      </c>
      <c r="C70" s="131">
        <v>101206.04962457083</v>
      </c>
      <c r="D70" s="132">
        <v>278.32</v>
      </c>
      <c r="E70" s="132">
        <v>822.70814475759903</v>
      </c>
      <c r="F70" s="132">
        <v>1101.02</v>
      </c>
      <c r="G70" s="132">
        <v>100383.34147981323</v>
      </c>
      <c r="L70" s="180">
        <v>46143</v>
      </c>
      <c r="M70" s="137">
        <v>57</v>
      </c>
      <c r="N70" s="145">
        <v>33412.171807162442</v>
      </c>
      <c r="O70" s="181">
        <v>91.88</v>
      </c>
      <c r="P70" s="181">
        <v>478.18604162862738</v>
      </c>
      <c r="Q70" s="181">
        <v>570.07000000000005</v>
      </c>
      <c r="R70" s="181">
        <v>32933.985765533813</v>
      </c>
      <c r="W70" s="180">
        <v>46143</v>
      </c>
      <c r="X70" s="137">
        <v>57</v>
      </c>
      <c r="Y70" s="145">
        <v>57757.297150442173</v>
      </c>
      <c r="Z70" s="181">
        <v>0</v>
      </c>
      <c r="AA70" s="181">
        <v>902.45776797566043</v>
      </c>
      <c r="AB70" s="181">
        <v>902.46</v>
      </c>
      <c r="AC70" s="181">
        <v>56854.839382466511</v>
      </c>
      <c r="AH70" s="180">
        <v>46143</v>
      </c>
      <c r="AI70" s="137">
        <v>57</v>
      </c>
      <c r="AJ70" s="145">
        <v>163378.36733009879</v>
      </c>
      <c r="AK70" s="181">
        <v>449.29</v>
      </c>
      <c r="AL70" s="181">
        <v>1712.5016808997425</v>
      </c>
      <c r="AM70" s="181">
        <v>2161.79</v>
      </c>
      <c r="AN70" s="181">
        <v>161665.86564919906</v>
      </c>
    </row>
    <row r="71" spans="1:40" x14ac:dyDescent="0.3">
      <c r="A71" s="129">
        <v>46174</v>
      </c>
      <c r="B71" s="130">
        <v>58</v>
      </c>
      <c r="C71" s="131">
        <v>100383.34147981323</v>
      </c>
      <c r="D71" s="132">
        <v>276.05</v>
      </c>
      <c r="E71" s="132">
        <v>824.97059215568231</v>
      </c>
      <c r="F71" s="132">
        <v>1101.02</v>
      </c>
      <c r="G71" s="132">
        <v>99558.37088765754</v>
      </c>
      <c r="L71" s="180">
        <v>46174</v>
      </c>
      <c r="M71" s="137">
        <v>58</v>
      </c>
      <c r="N71" s="145">
        <v>32933.985765533813</v>
      </c>
      <c r="O71" s="181">
        <v>90.57</v>
      </c>
      <c r="P71" s="181">
        <v>479.50105324310607</v>
      </c>
      <c r="Q71" s="181">
        <v>570.07000000000005</v>
      </c>
      <c r="R71" s="181">
        <v>32454.484712290709</v>
      </c>
      <c r="W71" s="180">
        <v>46174</v>
      </c>
      <c r="X71" s="137">
        <v>58</v>
      </c>
      <c r="Y71" s="145">
        <v>56854.839382466511</v>
      </c>
      <c r="Z71" s="181">
        <v>0</v>
      </c>
      <c r="AA71" s="181">
        <v>902.45776797566043</v>
      </c>
      <c r="AB71" s="181">
        <v>902.46</v>
      </c>
      <c r="AC71" s="181">
        <v>55952.381614490849</v>
      </c>
      <c r="AH71" s="180">
        <v>46174</v>
      </c>
      <c r="AI71" s="137">
        <v>58</v>
      </c>
      <c r="AJ71" s="145">
        <v>161665.86564919906</v>
      </c>
      <c r="AK71" s="181">
        <v>444.58</v>
      </c>
      <c r="AL71" s="181">
        <v>1717.2110605222167</v>
      </c>
      <c r="AM71" s="181">
        <v>2161.79</v>
      </c>
      <c r="AN71" s="181">
        <v>159948.65458867684</v>
      </c>
    </row>
    <row r="72" spans="1:40" x14ac:dyDescent="0.3">
      <c r="A72" s="129">
        <v>46204</v>
      </c>
      <c r="B72" s="130">
        <v>59</v>
      </c>
      <c r="C72" s="131">
        <v>99558.37088765754</v>
      </c>
      <c r="D72" s="132">
        <v>273.79000000000002</v>
      </c>
      <c r="E72" s="132">
        <v>827.23926128411051</v>
      </c>
      <c r="F72" s="132">
        <v>1101.02</v>
      </c>
      <c r="G72" s="132">
        <v>98731.131626373433</v>
      </c>
      <c r="L72" s="180">
        <v>46204</v>
      </c>
      <c r="M72" s="137">
        <v>59</v>
      </c>
      <c r="N72" s="145">
        <v>32454.484712290709</v>
      </c>
      <c r="O72" s="181">
        <v>89.25</v>
      </c>
      <c r="P72" s="181">
        <v>480.81968113952468</v>
      </c>
      <c r="Q72" s="181">
        <v>570.07000000000005</v>
      </c>
      <c r="R72" s="181">
        <v>31973.665031151184</v>
      </c>
      <c r="W72" s="180">
        <v>46204</v>
      </c>
      <c r="X72" s="137">
        <v>59</v>
      </c>
      <c r="Y72" s="145">
        <v>55952.381614490849</v>
      </c>
      <c r="Z72" s="181">
        <v>0</v>
      </c>
      <c r="AA72" s="181">
        <v>902.45776797566043</v>
      </c>
      <c r="AB72" s="181">
        <v>902.46</v>
      </c>
      <c r="AC72" s="181">
        <v>55049.923846515187</v>
      </c>
      <c r="AH72" s="180">
        <v>46204</v>
      </c>
      <c r="AI72" s="137">
        <v>59</v>
      </c>
      <c r="AJ72" s="145">
        <v>159948.65458867684</v>
      </c>
      <c r="AK72" s="181">
        <v>439.86</v>
      </c>
      <c r="AL72" s="181">
        <v>1721.933390938653</v>
      </c>
      <c r="AM72" s="181">
        <v>2161.79</v>
      </c>
      <c r="AN72" s="181">
        <v>158226.7211977382</v>
      </c>
    </row>
    <row r="73" spans="1:40" x14ac:dyDescent="0.3">
      <c r="A73" s="129">
        <v>46235</v>
      </c>
      <c r="B73" s="130">
        <v>60</v>
      </c>
      <c r="C73" s="131">
        <v>98731.131626373433</v>
      </c>
      <c r="D73" s="132">
        <v>271.51</v>
      </c>
      <c r="E73" s="132">
        <v>829.51416925264186</v>
      </c>
      <c r="F73" s="132">
        <v>1101.02</v>
      </c>
      <c r="G73" s="132">
        <v>97901.617457120796</v>
      </c>
      <c r="L73" s="180">
        <v>46235</v>
      </c>
      <c r="M73" s="137">
        <v>60</v>
      </c>
      <c r="N73" s="145">
        <v>31973.665031151184</v>
      </c>
      <c r="O73" s="181">
        <v>87.93</v>
      </c>
      <c r="P73" s="181">
        <v>482.14193526265842</v>
      </c>
      <c r="Q73" s="181">
        <v>570.07000000000005</v>
      </c>
      <c r="R73" s="181">
        <v>31491.523095888526</v>
      </c>
      <c r="W73" s="180">
        <v>46235</v>
      </c>
      <c r="X73" s="137">
        <v>60</v>
      </c>
      <c r="Y73" s="145">
        <v>55049.923846515187</v>
      </c>
      <c r="Z73" s="181">
        <v>0</v>
      </c>
      <c r="AA73" s="181">
        <v>902.45776797566043</v>
      </c>
      <c r="AB73" s="181">
        <v>902.46</v>
      </c>
      <c r="AC73" s="181">
        <v>54147.466078539524</v>
      </c>
      <c r="AH73" s="180">
        <v>46235</v>
      </c>
      <c r="AI73" s="137">
        <v>60</v>
      </c>
      <c r="AJ73" s="145">
        <v>158226.7211977382</v>
      </c>
      <c r="AK73" s="181">
        <v>435.12</v>
      </c>
      <c r="AL73" s="181">
        <v>1726.6687077637343</v>
      </c>
      <c r="AM73" s="181">
        <v>2161.79</v>
      </c>
      <c r="AN73" s="181">
        <v>156500.05248997445</v>
      </c>
    </row>
    <row r="74" spans="1:40" x14ac:dyDescent="0.3">
      <c r="A74" s="129">
        <v>46266</v>
      </c>
      <c r="B74" s="130">
        <v>61</v>
      </c>
      <c r="C74" s="131">
        <v>97901.617457120796</v>
      </c>
      <c r="D74" s="132">
        <v>269.23</v>
      </c>
      <c r="E74" s="132">
        <v>831.79533321808663</v>
      </c>
      <c r="F74" s="132">
        <v>1101.02</v>
      </c>
      <c r="G74" s="132">
        <v>97069.822123902704</v>
      </c>
      <c r="L74" s="180">
        <v>46266</v>
      </c>
      <c r="M74" s="137">
        <v>61</v>
      </c>
      <c r="N74" s="145">
        <v>31491.523095888526</v>
      </c>
      <c r="O74" s="181">
        <v>86.6</v>
      </c>
      <c r="P74" s="181">
        <v>483.46782558463065</v>
      </c>
      <c r="Q74" s="181">
        <v>570.07000000000005</v>
      </c>
      <c r="R74" s="181">
        <v>31008.055270303896</v>
      </c>
      <c r="W74" s="180">
        <v>46266</v>
      </c>
      <c r="X74" s="137">
        <v>61</v>
      </c>
      <c r="Y74" s="145">
        <v>54147.466078539524</v>
      </c>
      <c r="Z74" s="181">
        <v>0</v>
      </c>
      <c r="AA74" s="181">
        <v>902.45776797566043</v>
      </c>
      <c r="AB74" s="181">
        <v>902.46</v>
      </c>
      <c r="AC74" s="181">
        <v>53245.008310563862</v>
      </c>
      <c r="AH74" s="180">
        <v>46266</v>
      </c>
      <c r="AI74" s="137">
        <v>61</v>
      </c>
      <c r="AJ74" s="145">
        <v>156500.05248997445</v>
      </c>
      <c r="AK74" s="181">
        <v>430.38</v>
      </c>
      <c r="AL74" s="181">
        <v>1731.4170467100844</v>
      </c>
      <c r="AM74" s="181">
        <v>2161.79</v>
      </c>
      <c r="AN74" s="181">
        <v>154768.63544326436</v>
      </c>
    </row>
    <row r="75" spans="1:40" x14ac:dyDescent="0.3">
      <c r="A75" s="129">
        <v>46296</v>
      </c>
      <c r="B75" s="130">
        <v>62</v>
      </c>
      <c r="C75" s="131">
        <v>97069.822123902704</v>
      </c>
      <c r="D75" s="132">
        <v>266.94</v>
      </c>
      <c r="E75" s="132">
        <v>834.08277038443634</v>
      </c>
      <c r="F75" s="132">
        <v>1101.02</v>
      </c>
      <c r="G75" s="132">
        <v>96235.739353518264</v>
      </c>
      <c r="L75" s="180">
        <v>46296</v>
      </c>
      <c r="M75" s="137">
        <v>62</v>
      </c>
      <c r="N75" s="145">
        <v>31008.055270303896</v>
      </c>
      <c r="O75" s="181">
        <v>85.27</v>
      </c>
      <c r="P75" s="181">
        <v>484.79736210498839</v>
      </c>
      <c r="Q75" s="181">
        <v>570.07000000000005</v>
      </c>
      <c r="R75" s="181">
        <v>30523.257908198906</v>
      </c>
      <c r="W75" s="180">
        <v>46296</v>
      </c>
      <c r="X75" s="137">
        <v>62</v>
      </c>
      <c r="Y75" s="145">
        <v>53245.008310563862</v>
      </c>
      <c r="Z75" s="181">
        <v>0</v>
      </c>
      <c r="AA75" s="181">
        <v>902.45776797566043</v>
      </c>
      <c r="AB75" s="181">
        <v>902.46</v>
      </c>
      <c r="AC75" s="181">
        <v>52342.5505425882</v>
      </c>
      <c r="AH75" s="180">
        <v>46296</v>
      </c>
      <c r="AI75" s="137">
        <v>62</v>
      </c>
      <c r="AJ75" s="145">
        <v>154768.63544326436</v>
      </c>
      <c r="AK75" s="181">
        <v>425.61</v>
      </c>
      <c r="AL75" s="181">
        <v>1736.178443588537</v>
      </c>
      <c r="AM75" s="181">
        <v>2161.79</v>
      </c>
      <c r="AN75" s="181">
        <v>153032.45699967581</v>
      </c>
    </row>
    <row r="76" spans="1:40" x14ac:dyDescent="0.3">
      <c r="A76" s="129">
        <v>46327</v>
      </c>
      <c r="B76" s="130">
        <v>63</v>
      </c>
      <c r="C76" s="131">
        <v>96235.739353518264</v>
      </c>
      <c r="D76" s="132">
        <v>264.64999999999998</v>
      </c>
      <c r="E76" s="132">
        <v>836.37649800299357</v>
      </c>
      <c r="F76" s="132">
        <v>1101.02</v>
      </c>
      <c r="G76" s="132">
        <v>95399.362855515268</v>
      </c>
      <c r="L76" s="180">
        <v>46327</v>
      </c>
      <c r="M76" s="137">
        <v>63</v>
      </c>
      <c r="N76" s="145">
        <v>30523.257908198906</v>
      </c>
      <c r="O76" s="181">
        <v>83.94</v>
      </c>
      <c r="P76" s="181">
        <v>486.13055485077712</v>
      </c>
      <c r="Q76" s="181">
        <v>570.07000000000005</v>
      </c>
      <c r="R76" s="181">
        <v>30037.127353348129</v>
      </c>
      <c r="W76" s="180">
        <v>46327</v>
      </c>
      <c r="X76" s="137">
        <v>63</v>
      </c>
      <c r="Y76" s="145">
        <v>52342.5505425882</v>
      </c>
      <c r="Z76" s="181">
        <v>0</v>
      </c>
      <c r="AA76" s="181">
        <v>902.45776797566043</v>
      </c>
      <c r="AB76" s="181">
        <v>902.46</v>
      </c>
      <c r="AC76" s="181">
        <v>51440.092774612538</v>
      </c>
      <c r="AH76" s="180">
        <v>46327</v>
      </c>
      <c r="AI76" s="137">
        <v>63</v>
      </c>
      <c r="AJ76" s="145">
        <v>153032.45699967581</v>
      </c>
      <c r="AK76" s="181">
        <v>420.84</v>
      </c>
      <c r="AL76" s="181">
        <v>1740.9529343084055</v>
      </c>
      <c r="AM76" s="181">
        <v>2161.79</v>
      </c>
      <c r="AN76" s="181">
        <v>151291.50406536739</v>
      </c>
    </row>
    <row r="77" spans="1:40" x14ac:dyDescent="0.3">
      <c r="A77" s="129">
        <v>46357</v>
      </c>
      <c r="B77" s="130">
        <v>64</v>
      </c>
      <c r="C77" s="131">
        <v>95399.362855515268</v>
      </c>
      <c r="D77" s="132">
        <v>262.35000000000002</v>
      </c>
      <c r="E77" s="132">
        <v>838.67653337250169</v>
      </c>
      <c r="F77" s="132">
        <v>1101.02</v>
      </c>
      <c r="G77" s="132">
        <v>94560.686322142763</v>
      </c>
      <c r="L77" s="180">
        <v>46357</v>
      </c>
      <c r="M77" s="137">
        <v>64</v>
      </c>
      <c r="N77" s="145">
        <v>30037.127353348129</v>
      </c>
      <c r="O77" s="181">
        <v>82.6</v>
      </c>
      <c r="P77" s="181">
        <v>487.46741387661672</v>
      </c>
      <c r="Q77" s="181">
        <v>570.07000000000005</v>
      </c>
      <c r="R77" s="181">
        <v>29549.659939471512</v>
      </c>
      <c r="W77" s="180">
        <v>46357</v>
      </c>
      <c r="X77" s="137">
        <v>64</v>
      </c>
      <c r="Y77" s="145">
        <v>51440.092774612538</v>
      </c>
      <c r="Z77" s="181">
        <v>0</v>
      </c>
      <c r="AA77" s="181">
        <v>902.45776797566043</v>
      </c>
      <c r="AB77" s="181">
        <v>902.46</v>
      </c>
      <c r="AC77" s="181">
        <v>50537.635006636876</v>
      </c>
      <c r="AH77" s="180">
        <v>46357</v>
      </c>
      <c r="AI77" s="137">
        <v>64</v>
      </c>
      <c r="AJ77" s="145">
        <v>151291.50406536739</v>
      </c>
      <c r="AK77" s="181">
        <v>416.05</v>
      </c>
      <c r="AL77" s="181">
        <v>1745.7405548777538</v>
      </c>
      <c r="AM77" s="181">
        <v>2161.79</v>
      </c>
      <c r="AN77" s="181">
        <v>149545.76351048963</v>
      </c>
    </row>
    <row r="78" spans="1:40" x14ac:dyDescent="0.3">
      <c r="A78" s="129">
        <v>46388</v>
      </c>
      <c r="B78" s="130">
        <v>65</v>
      </c>
      <c r="C78" s="131">
        <v>94560.686322142763</v>
      </c>
      <c r="D78" s="132">
        <v>260.04000000000002</v>
      </c>
      <c r="E78" s="132">
        <v>840.98289383927602</v>
      </c>
      <c r="F78" s="132">
        <v>1101.02</v>
      </c>
      <c r="G78" s="132">
        <v>93719.703428303488</v>
      </c>
      <c r="L78" s="180">
        <v>46388</v>
      </c>
      <c r="M78" s="137">
        <v>65</v>
      </c>
      <c r="N78" s="145">
        <v>29549.659939471512</v>
      </c>
      <c r="O78" s="181">
        <v>81.260000000000005</v>
      </c>
      <c r="P78" s="181">
        <v>488.80794926477739</v>
      </c>
      <c r="Q78" s="181">
        <v>570.07000000000005</v>
      </c>
      <c r="R78" s="181">
        <v>29060.851990206735</v>
      </c>
      <c r="W78" s="180">
        <v>46388</v>
      </c>
      <c r="X78" s="137">
        <v>65</v>
      </c>
      <c r="Y78" s="145">
        <v>50537.635006636876</v>
      </c>
      <c r="Z78" s="181">
        <v>0</v>
      </c>
      <c r="AA78" s="181">
        <v>902.45776797566043</v>
      </c>
      <c r="AB78" s="181">
        <v>902.46</v>
      </c>
      <c r="AC78" s="181">
        <v>49635.177238661214</v>
      </c>
      <c r="AH78" s="180">
        <v>46388</v>
      </c>
      <c r="AI78" s="137">
        <v>65</v>
      </c>
      <c r="AJ78" s="145">
        <v>149545.76351048963</v>
      </c>
      <c r="AK78" s="181">
        <v>411.25</v>
      </c>
      <c r="AL78" s="181">
        <v>1750.5413414036673</v>
      </c>
      <c r="AM78" s="181">
        <v>2161.79</v>
      </c>
      <c r="AN78" s="181">
        <v>147795.22216908596</v>
      </c>
    </row>
    <row r="79" spans="1:40" x14ac:dyDescent="0.3">
      <c r="A79" s="129">
        <v>46419</v>
      </c>
      <c r="B79" s="130">
        <v>66</v>
      </c>
      <c r="C79" s="131">
        <v>93719.703428303488</v>
      </c>
      <c r="D79" s="132">
        <v>257.73</v>
      </c>
      <c r="E79" s="132">
        <v>843.29559679733416</v>
      </c>
      <c r="F79" s="132">
        <v>1101.02</v>
      </c>
      <c r="G79" s="132">
        <v>92876.407831506149</v>
      </c>
      <c r="L79" s="180">
        <v>46419</v>
      </c>
      <c r="M79" s="137">
        <v>66</v>
      </c>
      <c r="N79" s="145">
        <v>29060.851990206735</v>
      </c>
      <c r="O79" s="181">
        <v>79.92</v>
      </c>
      <c r="P79" s="181">
        <v>490.15217112525556</v>
      </c>
      <c r="Q79" s="181">
        <v>570.07000000000005</v>
      </c>
      <c r="R79" s="181">
        <v>28570.699819081477</v>
      </c>
      <c r="W79" s="180">
        <v>46419</v>
      </c>
      <c r="X79" s="137">
        <v>66</v>
      </c>
      <c r="Y79" s="145">
        <v>49635.177238661214</v>
      </c>
      <c r="Z79" s="181">
        <v>0</v>
      </c>
      <c r="AA79" s="181">
        <v>902.45776797566043</v>
      </c>
      <c r="AB79" s="181">
        <v>902.46</v>
      </c>
      <c r="AC79" s="181">
        <v>48732.719470685552</v>
      </c>
      <c r="AH79" s="180">
        <v>46419</v>
      </c>
      <c r="AI79" s="137">
        <v>66</v>
      </c>
      <c r="AJ79" s="145">
        <v>147795.22216908596</v>
      </c>
      <c r="AK79" s="181">
        <v>406.44</v>
      </c>
      <c r="AL79" s="181">
        <v>1755.3553300925275</v>
      </c>
      <c r="AM79" s="181">
        <v>2161.79</v>
      </c>
      <c r="AN79" s="181">
        <v>146039.86683899342</v>
      </c>
    </row>
    <row r="80" spans="1:40" x14ac:dyDescent="0.3">
      <c r="A80" s="129">
        <v>46447</v>
      </c>
      <c r="B80" s="130">
        <v>67</v>
      </c>
      <c r="C80" s="131">
        <v>92876.407831506149</v>
      </c>
      <c r="D80" s="132">
        <v>255.41</v>
      </c>
      <c r="E80" s="132">
        <v>845.6146596885269</v>
      </c>
      <c r="F80" s="132">
        <v>1101.02</v>
      </c>
      <c r="G80" s="132">
        <v>92030.793171817626</v>
      </c>
      <c r="L80" s="180">
        <v>46447</v>
      </c>
      <c r="M80" s="137">
        <v>67</v>
      </c>
      <c r="N80" s="145">
        <v>28570.699819081477</v>
      </c>
      <c r="O80" s="181">
        <v>78.569999999999993</v>
      </c>
      <c r="P80" s="181">
        <v>491.50008959585006</v>
      </c>
      <c r="Q80" s="181">
        <v>570.07000000000005</v>
      </c>
      <c r="R80" s="181">
        <v>28079.199729485626</v>
      </c>
      <c r="W80" s="180">
        <v>46447</v>
      </c>
      <c r="X80" s="137">
        <v>67</v>
      </c>
      <c r="Y80" s="145">
        <v>48732.719470685552</v>
      </c>
      <c r="Z80" s="181">
        <v>0</v>
      </c>
      <c r="AA80" s="181">
        <v>902.45776797566043</v>
      </c>
      <c r="AB80" s="181">
        <v>902.46</v>
      </c>
      <c r="AC80" s="181">
        <v>47830.26170270989</v>
      </c>
      <c r="AH80" s="180">
        <v>46447</v>
      </c>
      <c r="AI80" s="137">
        <v>67</v>
      </c>
      <c r="AJ80" s="145">
        <v>146039.86683899342</v>
      </c>
      <c r="AK80" s="181">
        <v>401.61</v>
      </c>
      <c r="AL80" s="181">
        <v>1760.1825572502821</v>
      </c>
      <c r="AM80" s="181">
        <v>2161.79</v>
      </c>
      <c r="AN80" s="181">
        <v>144279.68428174313</v>
      </c>
    </row>
    <row r="81" spans="1:40" x14ac:dyDescent="0.3">
      <c r="A81" s="129">
        <v>46478</v>
      </c>
      <c r="B81" s="130">
        <v>68</v>
      </c>
      <c r="C81" s="131">
        <v>92030.793171817626</v>
      </c>
      <c r="D81" s="132">
        <v>253.08</v>
      </c>
      <c r="E81" s="132">
        <v>847.94010000267031</v>
      </c>
      <c r="F81" s="132">
        <v>1101.02</v>
      </c>
      <c r="G81" s="132">
        <v>91182.853071814956</v>
      </c>
      <c r="L81" s="180">
        <v>46478</v>
      </c>
      <c r="M81" s="137">
        <v>68</v>
      </c>
      <c r="N81" s="145">
        <v>28079.199729485626</v>
      </c>
      <c r="O81" s="181">
        <v>77.22</v>
      </c>
      <c r="P81" s="181">
        <v>492.85171484223866</v>
      </c>
      <c r="Q81" s="181">
        <v>570.07000000000005</v>
      </c>
      <c r="R81" s="181">
        <v>27586.348014643387</v>
      </c>
      <c r="W81" s="180">
        <v>46478</v>
      </c>
      <c r="X81" s="137">
        <v>68</v>
      </c>
      <c r="Y81" s="145">
        <v>47830.26170270989</v>
      </c>
      <c r="Z81" s="181">
        <v>0</v>
      </c>
      <c r="AA81" s="181">
        <v>902.45776797566043</v>
      </c>
      <c r="AB81" s="181">
        <v>902.46</v>
      </c>
      <c r="AC81" s="181">
        <v>46927.803934734227</v>
      </c>
      <c r="AH81" s="180">
        <v>46478</v>
      </c>
      <c r="AI81" s="137">
        <v>68</v>
      </c>
      <c r="AJ81" s="145">
        <v>144279.68428174313</v>
      </c>
      <c r="AK81" s="181">
        <v>396.77</v>
      </c>
      <c r="AL81" s="181">
        <v>1765.0230592827204</v>
      </c>
      <c r="AM81" s="181">
        <v>2161.79</v>
      </c>
      <c r="AN81" s="181">
        <v>142514.66122246042</v>
      </c>
    </row>
    <row r="82" spans="1:40" x14ac:dyDescent="0.3">
      <c r="A82" s="129">
        <v>46508</v>
      </c>
      <c r="B82" s="130">
        <v>69</v>
      </c>
      <c r="C82" s="131">
        <v>91182.853071814956</v>
      </c>
      <c r="D82" s="132">
        <v>250.75</v>
      </c>
      <c r="E82" s="132">
        <v>850.27193527767758</v>
      </c>
      <c r="F82" s="132">
        <v>1101.02</v>
      </c>
      <c r="G82" s="132">
        <v>90332.581136537279</v>
      </c>
      <c r="L82" s="180">
        <v>46508</v>
      </c>
      <c r="M82" s="137">
        <v>69</v>
      </c>
      <c r="N82" s="145">
        <v>27586.348014643387</v>
      </c>
      <c r="O82" s="181">
        <v>75.86</v>
      </c>
      <c r="P82" s="181">
        <v>494.20705705805483</v>
      </c>
      <c r="Q82" s="181">
        <v>570.07000000000005</v>
      </c>
      <c r="R82" s="181">
        <v>27092.140957585332</v>
      </c>
      <c r="W82" s="180">
        <v>46508</v>
      </c>
      <c r="X82" s="137">
        <v>69</v>
      </c>
      <c r="Y82" s="145">
        <v>46927.803934734227</v>
      </c>
      <c r="Z82" s="181">
        <v>0</v>
      </c>
      <c r="AA82" s="181">
        <v>902.45776797566043</v>
      </c>
      <c r="AB82" s="181">
        <v>902.46</v>
      </c>
      <c r="AC82" s="181">
        <v>46025.346166758565</v>
      </c>
      <c r="AH82" s="180">
        <v>46508</v>
      </c>
      <c r="AI82" s="137">
        <v>69</v>
      </c>
      <c r="AJ82" s="145">
        <v>142514.66122246042</v>
      </c>
      <c r="AK82" s="181">
        <v>391.92</v>
      </c>
      <c r="AL82" s="181">
        <v>1769.8768726957478</v>
      </c>
      <c r="AM82" s="181">
        <v>2161.79</v>
      </c>
      <c r="AN82" s="181">
        <v>140744.78434976467</v>
      </c>
    </row>
    <row r="83" spans="1:40" x14ac:dyDescent="0.3">
      <c r="A83" s="129">
        <v>46539</v>
      </c>
      <c r="B83" s="130">
        <v>70</v>
      </c>
      <c r="C83" s="131">
        <v>90332.581136537279</v>
      </c>
      <c r="D83" s="132">
        <v>248.41</v>
      </c>
      <c r="E83" s="132">
        <v>852.6101830996912</v>
      </c>
      <c r="F83" s="132">
        <v>1101.02</v>
      </c>
      <c r="G83" s="132">
        <v>89479.970953437587</v>
      </c>
      <c r="L83" s="180">
        <v>46539</v>
      </c>
      <c r="M83" s="137">
        <v>70</v>
      </c>
      <c r="N83" s="145">
        <v>27092.140957585332</v>
      </c>
      <c r="O83" s="181">
        <v>74.5</v>
      </c>
      <c r="P83" s="181">
        <v>495.56612646496438</v>
      </c>
      <c r="Q83" s="181">
        <v>570.07000000000005</v>
      </c>
      <c r="R83" s="181">
        <v>26596.574831120368</v>
      </c>
      <c r="W83" s="180">
        <v>46539</v>
      </c>
      <c r="X83" s="137">
        <v>70</v>
      </c>
      <c r="Y83" s="145">
        <v>46025.346166758565</v>
      </c>
      <c r="Z83" s="181">
        <v>0</v>
      </c>
      <c r="AA83" s="181">
        <v>902.45776797566043</v>
      </c>
      <c r="AB83" s="181">
        <v>902.46</v>
      </c>
      <c r="AC83" s="181">
        <v>45122.888398782903</v>
      </c>
      <c r="AH83" s="180">
        <v>46539</v>
      </c>
      <c r="AI83" s="137">
        <v>70</v>
      </c>
      <c r="AJ83" s="145">
        <v>140744.78434976467</v>
      </c>
      <c r="AK83" s="181">
        <v>387.05</v>
      </c>
      <c r="AL83" s="181">
        <v>1774.7440340956612</v>
      </c>
      <c r="AM83" s="181">
        <v>2161.79</v>
      </c>
      <c r="AN83" s="181">
        <v>138970.040315669</v>
      </c>
    </row>
    <row r="84" spans="1:40" x14ac:dyDescent="0.3">
      <c r="A84" s="129">
        <v>46569</v>
      </c>
      <c r="B84" s="130">
        <v>71</v>
      </c>
      <c r="C84" s="131">
        <v>89479.970953437587</v>
      </c>
      <c r="D84" s="132">
        <v>246.07</v>
      </c>
      <c r="E84" s="132">
        <v>854.95486110321542</v>
      </c>
      <c r="F84" s="132">
        <v>1101.02</v>
      </c>
      <c r="G84" s="132">
        <v>88625.016092334365</v>
      </c>
      <c r="L84" s="180">
        <v>46569</v>
      </c>
      <c r="M84" s="137">
        <v>71</v>
      </c>
      <c r="N84" s="145">
        <v>26596.574831120368</v>
      </c>
      <c r="O84" s="181">
        <v>73.14</v>
      </c>
      <c r="P84" s="181">
        <v>496.92893331274308</v>
      </c>
      <c r="Q84" s="181">
        <v>570.07000000000005</v>
      </c>
      <c r="R84" s="181">
        <v>26099.645897807626</v>
      </c>
      <c r="W84" s="180">
        <v>46569</v>
      </c>
      <c r="X84" s="137">
        <v>71</v>
      </c>
      <c r="Y84" s="145">
        <v>45122.888398782903</v>
      </c>
      <c r="Z84" s="181">
        <v>0</v>
      </c>
      <c r="AA84" s="181">
        <v>902.45776797566043</v>
      </c>
      <c r="AB84" s="181">
        <v>902.46</v>
      </c>
      <c r="AC84" s="181">
        <v>44220.430630807241</v>
      </c>
      <c r="AH84" s="180">
        <v>46569</v>
      </c>
      <c r="AI84" s="137">
        <v>71</v>
      </c>
      <c r="AJ84" s="145">
        <v>138970.040315669</v>
      </c>
      <c r="AK84" s="181">
        <v>382.17</v>
      </c>
      <c r="AL84" s="181">
        <v>1779.6245801894243</v>
      </c>
      <c r="AM84" s="181">
        <v>2161.79</v>
      </c>
      <c r="AN84" s="181">
        <v>137190.41573547959</v>
      </c>
    </row>
    <row r="85" spans="1:40" x14ac:dyDescent="0.3">
      <c r="A85" s="129">
        <v>46600</v>
      </c>
      <c r="B85" s="130">
        <v>72</v>
      </c>
      <c r="C85" s="131">
        <v>88625.016092334365</v>
      </c>
      <c r="D85" s="132">
        <v>243.72</v>
      </c>
      <c r="E85" s="132">
        <v>857.30598697124924</v>
      </c>
      <c r="F85" s="132">
        <v>1101.02</v>
      </c>
      <c r="G85" s="132">
        <v>87767.71010536312</v>
      </c>
      <c r="L85" s="180">
        <v>46600</v>
      </c>
      <c r="M85" s="137">
        <v>72</v>
      </c>
      <c r="N85" s="145">
        <v>26099.645897807626</v>
      </c>
      <c r="O85" s="181">
        <v>71.77</v>
      </c>
      <c r="P85" s="181">
        <v>498.29548787935312</v>
      </c>
      <c r="Q85" s="181">
        <v>570.07000000000005</v>
      </c>
      <c r="R85" s="181">
        <v>25601.350409928273</v>
      </c>
      <c r="W85" s="180">
        <v>46600</v>
      </c>
      <c r="X85" s="137">
        <v>72</v>
      </c>
      <c r="Y85" s="145">
        <v>44220.430630807241</v>
      </c>
      <c r="Z85" s="181">
        <v>0</v>
      </c>
      <c r="AA85" s="181">
        <v>902.45776797566043</v>
      </c>
      <c r="AB85" s="181">
        <v>902.46</v>
      </c>
      <c r="AC85" s="181">
        <v>43317.972862831579</v>
      </c>
      <c r="AH85" s="180">
        <v>46600</v>
      </c>
      <c r="AI85" s="137">
        <v>72</v>
      </c>
      <c r="AJ85" s="145">
        <v>137190.41573547959</v>
      </c>
      <c r="AK85" s="181">
        <v>377.27</v>
      </c>
      <c r="AL85" s="181">
        <v>1784.518547784945</v>
      </c>
      <c r="AM85" s="181">
        <v>2161.79</v>
      </c>
      <c r="AN85" s="181">
        <v>135405.89718769465</v>
      </c>
    </row>
    <row r="86" spans="1:40" x14ac:dyDescent="0.3">
      <c r="A86" s="129">
        <v>46631</v>
      </c>
      <c r="B86" s="130">
        <v>73</v>
      </c>
      <c r="C86" s="131">
        <v>87767.71010536312</v>
      </c>
      <c r="D86" s="132">
        <v>241.36</v>
      </c>
      <c r="E86" s="132">
        <v>859.66357843542016</v>
      </c>
      <c r="F86" s="132">
        <v>1101.02</v>
      </c>
      <c r="G86" s="132">
        <v>86908.046526927705</v>
      </c>
      <c r="L86" s="180">
        <v>46631</v>
      </c>
      <c r="M86" s="137">
        <v>73</v>
      </c>
      <c r="N86" s="145">
        <v>25601.350409928273</v>
      </c>
      <c r="O86" s="181">
        <v>70.400000000000006</v>
      </c>
      <c r="P86" s="181">
        <v>499.66580047102133</v>
      </c>
      <c r="Q86" s="181">
        <v>570.07000000000005</v>
      </c>
      <c r="R86" s="181">
        <v>25101.68460945725</v>
      </c>
      <c r="W86" s="180">
        <v>46631</v>
      </c>
      <c r="X86" s="137">
        <v>73</v>
      </c>
      <c r="Y86" s="145">
        <v>43317.972862831579</v>
      </c>
      <c r="Z86" s="181">
        <v>0</v>
      </c>
      <c r="AA86" s="181">
        <v>902.45776797566043</v>
      </c>
      <c r="AB86" s="181">
        <v>902.46</v>
      </c>
      <c r="AC86" s="181">
        <v>42415.515094855917</v>
      </c>
      <c r="AH86" s="180">
        <v>46631</v>
      </c>
      <c r="AI86" s="137">
        <v>73</v>
      </c>
      <c r="AJ86" s="145">
        <v>135405.89718769465</v>
      </c>
      <c r="AK86" s="181">
        <v>372.37</v>
      </c>
      <c r="AL86" s="181">
        <v>1789.4259737913537</v>
      </c>
      <c r="AM86" s="181">
        <v>2161.79</v>
      </c>
      <c r="AN86" s="181">
        <v>133616.47121390328</v>
      </c>
    </row>
    <row r="87" spans="1:40" x14ac:dyDescent="0.3">
      <c r="A87" s="129">
        <v>46661</v>
      </c>
      <c r="B87" s="130">
        <v>74</v>
      </c>
      <c r="C87" s="131">
        <v>86908.046526927705</v>
      </c>
      <c r="D87" s="132">
        <v>239</v>
      </c>
      <c r="E87" s="132">
        <v>862.02765327611758</v>
      </c>
      <c r="F87" s="132">
        <v>1101.02</v>
      </c>
      <c r="G87" s="132">
        <v>86046.018873651585</v>
      </c>
      <c r="L87" s="180">
        <v>46661</v>
      </c>
      <c r="M87" s="137">
        <v>74</v>
      </c>
      <c r="N87" s="145">
        <v>25101.68460945725</v>
      </c>
      <c r="O87" s="181">
        <v>69.03</v>
      </c>
      <c r="P87" s="181">
        <v>501.03988142231668</v>
      </c>
      <c r="Q87" s="181">
        <v>570.07000000000005</v>
      </c>
      <c r="R87" s="181">
        <v>24600.644728034935</v>
      </c>
      <c r="W87" s="180">
        <v>46661</v>
      </c>
      <c r="X87" s="137">
        <v>74</v>
      </c>
      <c r="Y87" s="145">
        <v>42415.515094855917</v>
      </c>
      <c r="Z87" s="181">
        <v>0</v>
      </c>
      <c r="AA87" s="181">
        <v>902.45776797566043</v>
      </c>
      <c r="AB87" s="181">
        <v>902.46</v>
      </c>
      <c r="AC87" s="181">
        <v>41513.057326880255</v>
      </c>
      <c r="AH87" s="180">
        <v>46661</v>
      </c>
      <c r="AI87" s="137">
        <v>74</v>
      </c>
      <c r="AJ87" s="145">
        <v>133616.47121390328</v>
      </c>
      <c r="AK87" s="181">
        <v>367.45</v>
      </c>
      <c r="AL87" s="181">
        <v>1794.34689521928</v>
      </c>
      <c r="AM87" s="181">
        <v>2161.79</v>
      </c>
      <c r="AN87" s="181">
        <v>131822.12431868399</v>
      </c>
    </row>
    <row r="88" spans="1:40" x14ac:dyDescent="0.3">
      <c r="A88" s="129">
        <v>46692</v>
      </c>
      <c r="B88" s="130">
        <v>75</v>
      </c>
      <c r="C88" s="131">
        <v>86046.018873651585</v>
      </c>
      <c r="D88" s="132">
        <v>236.63</v>
      </c>
      <c r="E88" s="132">
        <v>864.39822932262689</v>
      </c>
      <c r="F88" s="132">
        <v>1101.02</v>
      </c>
      <c r="G88" s="132">
        <v>85181.620644328956</v>
      </c>
      <c r="L88" s="180">
        <v>46692</v>
      </c>
      <c r="M88" s="137">
        <v>75</v>
      </c>
      <c r="N88" s="145">
        <v>24600.644728034935</v>
      </c>
      <c r="O88" s="181">
        <v>67.650000000000006</v>
      </c>
      <c r="P88" s="181">
        <v>502.41774109622804</v>
      </c>
      <c r="Q88" s="181">
        <v>570.07000000000005</v>
      </c>
      <c r="R88" s="181">
        <v>24098.226986938706</v>
      </c>
      <c r="W88" s="180">
        <v>46692</v>
      </c>
      <c r="X88" s="137">
        <v>75</v>
      </c>
      <c r="Y88" s="145">
        <v>41513.057326880255</v>
      </c>
      <c r="Z88" s="181">
        <v>0</v>
      </c>
      <c r="AA88" s="181">
        <v>902.45776797566043</v>
      </c>
      <c r="AB88" s="181">
        <v>902.46</v>
      </c>
      <c r="AC88" s="181">
        <v>40610.599558904592</v>
      </c>
      <c r="AH88" s="180">
        <v>46692</v>
      </c>
      <c r="AI88" s="137">
        <v>75</v>
      </c>
      <c r="AJ88" s="145">
        <v>131822.12431868399</v>
      </c>
      <c r="AK88" s="181">
        <v>362.51</v>
      </c>
      <c r="AL88" s="181">
        <v>1799.281349181133</v>
      </c>
      <c r="AM88" s="181">
        <v>2161.79</v>
      </c>
      <c r="AN88" s="181">
        <v>130022.84296950285</v>
      </c>
    </row>
    <row r="89" spans="1:40" x14ac:dyDescent="0.3">
      <c r="A89" s="129">
        <v>46722</v>
      </c>
      <c r="B89" s="130">
        <v>76</v>
      </c>
      <c r="C89" s="131">
        <v>85181.620644328956</v>
      </c>
      <c r="D89" s="132">
        <v>234.25</v>
      </c>
      <c r="E89" s="132">
        <v>866.77532445326415</v>
      </c>
      <c r="F89" s="132">
        <v>1101.02</v>
      </c>
      <c r="G89" s="132">
        <v>84314.845319875691</v>
      </c>
      <c r="L89" s="180">
        <v>46722</v>
      </c>
      <c r="M89" s="137">
        <v>76</v>
      </c>
      <c r="N89" s="145">
        <v>24098.226986938706</v>
      </c>
      <c r="O89" s="181">
        <v>66.27</v>
      </c>
      <c r="P89" s="181">
        <v>503.79938988424271</v>
      </c>
      <c r="Q89" s="181">
        <v>570.07000000000005</v>
      </c>
      <c r="R89" s="181">
        <v>23594.427597054462</v>
      </c>
      <c r="W89" s="180">
        <v>46722</v>
      </c>
      <c r="X89" s="137">
        <v>76</v>
      </c>
      <c r="Y89" s="145">
        <v>40610.599558904592</v>
      </c>
      <c r="Z89" s="181">
        <v>0</v>
      </c>
      <c r="AA89" s="181">
        <v>902.45776797566043</v>
      </c>
      <c r="AB89" s="181">
        <v>902.46</v>
      </c>
      <c r="AC89" s="181">
        <v>39708.14179092893</v>
      </c>
      <c r="AH89" s="180">
        <v>46722</v>
      </c>
      <c r="AI89" s="137">
        <v>76</v>
      </c>
      <c r="AJ89" s="145">
        <v>130022.84296950285</v>
      </c>
      <c r="AK89" s="181">
        <v>357.56</v>
      </c>
      <c r="AL89" s="181">
        <v>1804.229372891381</v>
      </c>
      <c r="AM89" s="181">
        <v>2161.79</v>
      </c>
      <c r="AN89" s="181">
        <v>128218.61359661147</v>
      </c>
    </row>
    <row r="90" spans="1:40" x14ac:dyDescent="0.3">
      <c r="A90" s="129">
        <v>46753</v>
      </c>
      <c r="B90" s="130">
        <v>77</v>
      </c>
      <c r="C90" s="131">
        <v>84314.845319875691</v>
      </c>
      <c r="D90" s="132">
        <v>231.87</v>
      </c>
      <c r="E90" s="132">
        <v>869.15895659551052</v>
      </c>
      <c r="F90" s="132">
        <v>1101.02</v>
      </c>
      <c r="G90" s="132">
        <v>83445.686363280183</v>
      </c>
      <c r="L90" s="180">
        <v>46753</v>
      </c>
      <c r="M90" s="137">
        <v>77</v>
      </c>
      <c r="N90" s="145">
        <v>23594.427597054462</v>
      </c>
      <c r="O90" s="181">
        <v>64.88</v>
      </c>
      <c r="P90" s="181">
        <v>505.18483820642433</v>
      </c>
      <c r="Q90" s="181">
        <v>570.07000000000005</v>
      </c>
      <c r="R90" s="181">
        <v>23089.242758848039</v>
      </c>
      <c r="W90" s="180">
        <v>46753</v>
      </c>
      <c r="X90" s="137">
        <v>77</v>
      </c>
      <c r="Y90" s="145">
        <v>39708.14179092893</v>
      </c>
      <c r="Z90" s="181">
        <v>0</v>
      </c>
      <c r="AA90" s="181">
        <v>902.45776797566043</v>
      </c>
      <c r="AB90" s="181">
        <v>902.46</v>
      </c>
      <c r="AC90" s="181">
        <v>38805.684022953268</v>
      </c>
      <c r="AH90" s="180">
        <v>46753</v>
      </c>
      <c r="AI90" s="137">
        <v>77</v>
      </c>
      <c r="AJ90" s="145">
        <v>128218.61359661147</v>
      </c>
      <c r="AK90" s="181">
        <v>352.6</v>
      </c>
      <c r="AL90" s="181">
        <v>1809.1910036668323</v>
      </c>
      <c r="AM90" s="181">
        <v>2161.79</v>
      </c>
      <c r="AN90" s="181">
        <v>126409.42259294464</v>
      </c>
    </row>
    <row r="91" spans="1:40" x14ac:dyDescent="0.3">
      <c r="A91" s="129">
        <v>46784</v>
      </c>
      <c r="B91" s="130">
        <v>78</v>
      </c>
      <c r="C91" s="131">
        <v>83445.686363280183</v>
      </c>
      <c r="D91" s="132">
        <v>229.48</v>
      </c>
      <c r="E91" s="132">
        <v>871.54914372614826</v>
      </c>
      <c r="F91" s="132">
        <v>1101.02</v>
      </c>
      <c r="G91" s="132">
        <v>82574.137219554032</v>
      </c>
      <c r="L91" s="180">
        <v>46784</v>
      </c>
      <c r="M91" s="137">
        <v>78</v>
      </c>
      <c r="N91" s="145">
        <v>23089.242758848039</v>
      </c>
      <c r="O91" s="181">
        <v>63.5</v>
      </c>
      <c r="P91" s="181">
        <v>506.57409651149197</v>
      </c>
      <c r="Q91" s="181">
        <v>570.07000000000005</v>
      </c>
      <c r="R91" s="181">
        <v>22582.668662336546</v>
      </c>
      <c r="W91" s="180">
        <v>46784</v>
      </c>
      <c r="X91" s="137">
        <v>78</v>
      </c>
      <c r="Y91" s="145">
        <v>38805.684022953268</v>
      </c>
      <c r="Z91" s="181">
        <v>0</v>
      </c>
      <c r="AA91" s="181">
        <v>902.45776797566043</v>
      </c>
      <c r="AB91" s="181">
        <v>902.46</v>
      </c>
      <c r="AC91" s="181">
        <v>37903.226254977606</v>
      </c>
      <c r="AH91" s="180">
        <v>46784</v>
      </c>
      <c r="AI91" s="137">
        <v>78</v>
      </c>
      <c r="AJ91" s="145">
        <v>126409.42259294464</v>
      </c>
      <c r="AK91" s="181">
        <v>347.63</v>
      </c>
      <c r="AL91" s="181">
        <v>1814.166278926916</v>
      </c>
      <c r="AM91" s="181">
        <v>2161.79</v>
      </c>
      <c r="AN91" s="181">
        <v>124595.25631401772</v>
      </c>
    </row>
    <row r="92" spans="1:40" x14ac:dyDescent="0.3">
      <c r="A92" s="129">
        <v>46813</v>
      </c>
      <c r="B92" s="130">
        <v>79</v>
      </c>
      <c r="C92" s="131">
        <v>82574.137219554032</v>
      </c>
      <c r="D92" s="132">
        <v>227.08</v>
      </c>
      <c r="E92" s="132">
        <v>873.94590387139522</v>
      </c>
      <c r="F92" s="132">
        <v>1101.02</v>
      </c>
      <c r="G92" s="132">
        <v>81700.191315682634</v>
      </c>
      <c r="L92" s="180">
        <v>46813</v>
      </c>
      <c r="M92" s="137">
        <v>79</v>
      </c>
      <c r="N92" s="145">
        <v>22582.668662336546</v>
      </c>
      <c r="O92" s="181">
        <v>62.1</v>
      </c>
      <c r="P92" s="181">
        <v>507.96717527689862</v>
      </c>
      <c r="Q92" s="181">
        <v>570.07000000000005</v>
      </c>
      <c r="R92" s="181">
        <v>22074.701487059647</v>
      </c>
      <c r="W92" s="180">
        <v>46813</v>
      </c>
      <c r="X92" s="137">
        <v>79</v>
      </c>
      <c r="Y92" s="145">
        <v>37903.226254977606</v>
      </c>
      <c r="Z92" s="181">
        <v>0</v>
      </c>
      <c r="AA92" s="181">
        <v>902.45776797566043</v>
      </c>
      <c r="AB92" s="181">
        <v>902.46</v>
      </c>
      <c r="AC92" s="181">
        <v>37000.768487001944</v>
      </c>
      <c r="AH92" s="180">
        <v>46813</v>
      </c>
      <c r="AI92" s="137">
        <v>79</v>
      </c>
      <c r="AJ92" s="145">
        <v>124595.25631401772</v>
      </c>
      <c r="AK92" s="181">
        <v>342.64</v>
      </c>
      <c r="AL92" s="181">
        <v>1819.155236193965</v>
      </c>
      <c r="AM92" s="181">
        <v>2161.79</v>
      </c>
      <c r="AN92" s="181">
        <v>122776.10107782375</v>
      </c>
    </row>
    <row r="93" spans="1:40" x14ac:dyDescent="0.3">
      <c r="A93" s="129">
        <v>46844</v>
      </c>
      <c r="B93" s="130">
        <v>80</v>
      </c>
      <c r="C93" s="131">
        <v>81700.191315682634</v>
      </c>
      <c r="D93" s="132">
        <v>224.68</v>
      </c>
      <c r="E93" s="132">
        <v>876.34925510704147</v>
      </c>
      <c r="F93" s="132">
        <v>1101.02</v>
      </c>
      <c r="G93" s="132">
        <v>80823.842060575596</v>
      </c>
      <c r="L93" s="180">
        <v>46844</v>
      </c>
      <c r="M93" s="137">
        <v>80</v>
      </c>
      <c r="N93" s="145">
        <v>22074.701487059647</v>
      </c>
      <c r="O93" s="181">
        <v>60.71</v>
      </c>
      <c r="P93" s="181">
        <v>509.36408500891002</v>
      </c>
      <c r="Q93" s="181">
        <v>570.07000000000005</v>
      </c>
      <c r="R93" s="181">
        <v>21565.337402050736</v>
      </c>
      <c r="W93" s="180">
        <v>46844</v>
      </c>
      <c r="X93" s="137">
        <v>80</v>
      </c>
      <c r="Y93" s="145">
        <v>37000.768487001944</v>
      </c>
      <c r="Z93" s="181">
        <v>0</v>
      </c>
      <c r="AA93" s="181">
        <v>902.45776797566043</v>
      </c>
      <c r="AB93" s="181">
        <v>902.46</v>
      </c>
      <c r="AC93" s="181">
        <v>36098.310719026282</v>
      </c>
      <c r="AH93" s="180">
        <v>46844</v>
      </c>
      <c r="AI93" s="137">
        <v>80</v>
      </c>
      <c r="AJ93" s="145">
        <v>122776.10107782375</v>
      </c>
      <c r="AK93" s="181">
        <v>337.63</v>
      </c>
      <c r="AL93" s="181">
        <v>1824.1579130934986</v>
      </c>
      <c r="AM93" s="181">
        <v>2161.79</v>
      </c>
      <c r="AN93" s="181">
        <v>120951.94316473026</v>
      </c>
    </row>
    <row r="94" spans="1:40" x14ac:dyDescent="0.3">
      <c r="A94" s="129">
        <v>46874</v>
      </c>
      <c r="B94" s="130">
        <v>81</v>
      </c>
      <c r="C94" s="131">
        <v>80823.842060575596</v>
      </c>
      <c r="D94" s="132">
        <v>222.27</v>
      </c>
      <c r="E94" s="132">
        <v>878.75921555858588</v>
      </c>
      <c r="F94" s="132">
        <v>1101.02</v>
      </c>
      <c r="G94" s="132">
        <v>79945.082845017008</v>
      </c>
      <c r="L94" s="180">
        <v>46874</v>
      </c>
      <c r="M94" s="137">
        <v>81</v>
      </c>
      <c r="N94" s="145">
        <v>21565.337402050736</v>
      </c>
      <c r="O94" s="181">
        <v>59.3</v>
      </c>
      <c r="P94" s="181">
        <v>510.76483624268462</v>
      </c>
      <c r="Q94" s="181">
        <v>570.07000000000005</v>
      </c>
      <c r="R94" s="181">
        <v>21054.572565808052</v>
      </c>
      <c r="W94" s="180">
        <v>46874</v>
      </c>
      <c r="X94" s="137">
        <v>81</v>
      </c>
      <c r="Y94" s="145">
        <v>36098.310719026282</v>
      </c>
      <c r="Z94" s="181">
        <v>0</v>
      </c>
      <c r="AA94" s="181">
        <v>902.45776797566043</v>
      </c>
      <c r="AB94" s="181">
        <v>902.46</v>
      </c>
      <c r="AC94" s="181">
        <v>35195.85295105062</v>
      </c>
      <c r="AH94" s="180">
        <v>46874</v>
      </c>
      <c r="AI94" s="137">
        <v>81</v>
      </c>
      <c r="AJ94" s="145">
        <v>120951.94316473026</v>
      </c>
      <c r="AK94" s="181">
        <v>332.62</v>
      </c>
      <c r="AL94" s="181">
        <v>1829.1743473545057</v>
      </c>
      <c r="AM94" s="181">
        <v>2161.79</v>
      </c>
      <c r="AN94" s="181">
        <v>119122.76881737575</v>
      </c>
    </row>
    <row r="95" spans="1:40" x14ac:dyDescent="0.3">
      <c r="A95" s="129">
        <v>46905</v>
      </c>
      <c r="B95" s="130">
        <v>82</v>
      </c>
      <c r="C95" s="131">
        <v>79945.082845017008</v>
      </c>
      <c r="D95" s="132">
        <v>219.85</v>
      </c>
      <c r="E95" s="132">
        <v>881.17580340137204</v>
      </c>
      <c r="F95" s="132">
        <v>1101.02</v>
      </c>
      <c r="G95" s="132">
        <v>79063.907041615632</v>
      </c>
      <c r="L95" s="180">
        <v>46905</v>
      </c>
      <c r="M95" s="137">
        <v>82</v>
      </c>
      <c r="N95" s="145">
        <v>21054.572565808052</v>
      </c>
      <c r="O95" s="181">
        <v>57.9</v>
      </c>
      <c r="P95" s="181">
        <v>512.16943954235194</v>
      </c>
      <c r="Q95" s="181">
        <v>570.07000000000005</v>
      </c>
      <c r="R95" s="181">
        <v>20542.403126265701</v>
      </c>
      <c r="W95" s="180">
        <v>46905</v>
      </c>
      <c r="X95" s="137">
        <v>82</v>
      </c>
      <c r="Y95" s="145">
        <v>35195.85295105062</v>
      </c>
      <c r="Z95" s="181">
        <v>0</v>
      </c>
      <c r="AA95" s="181">
        <v>902.45776797566043</v>
      </c>
      <c r="AB95" s="181">
        <v>902.46</v>
      </c>
      <c r="AC95" s="181">
        <v>34293.395183074957</v>
      </c>
      <c r="AH95" s="180">
        <v>46905</v>
      </c>
      <c r="AI95" s="137">
        <v>82</v>
      </c>
      <c r="AJ95" s="145">
        <v>119122.76881737575</v>
      </c>
      <c r="AK95" s="181">
        <v>327.58999999999997</v>
      </c>
      <c r="AL95" s="181">
        <v>1834.2045768097307</v>
      </c>
      <c r="AM95" s="181">
        <v>2161.79</v>
      </c>
      <c r="AN95" s="181">
        <v>117288.56424056602</v>
      </c>
    </row>
    <row r="96" spans="1:40" x14ac:dyDescent="0.3">
      <c r="A96" s="129">
        <v>46935</v>
      </c>
      <c r="B96" s="130">
        <v>83</v>
      </c>
      <c r="C96" s="131">
        <v>79063.907041615632</v>
      </c>
      <c r="D96" s="132">
        <v>217.43</v>
      </c>
      <c r="E96" s="132">
        <v>883.59903686072573</v>
      </c>
      <c r="F96" s="132">
        <v>1101.02</v>
      </c>
      <c r="G96" s="132">
        <v>78180.308004754901</v>
      </c>
      <c r="L96" s="180">
        <v>46935</v>
      </c>
      <c r="M96" s="137">
        <v>83</v>
      </c>
      <c r="N96" s="145">
        <v>20542.403126265701</v>
      </c>
      <c r="O96" s="181">
        <v>56.49</v>
      </c>
      <c r="P96" s="181">
        <v>513.57790550109337</v>
      </c>
      <c r="Q96" s="181">
        <v>570.07000000000005</v>
      </c>
      <c r="R96" s="181">
        <v>20028.825220764607</v>
      </c>
      <c r="W96" s="180">
        <v>46935</v>
      </c>
      <c r="X96" s="137">
        <v>83</v>
      </c>
      <c r="Y96" s="145">
        <v>34293.395183074957</v>
      </c>
      <c r="Z96" s="181">
        <v>0</v>
      </c>
      <c r="AA96" s="181">
        <v>902.45776797566043</v>
      </c>
      <c r="AB96" s="181">
        <v>902.46</v>
      </c>
      <c r="AC96" s="181">
        <v>33390.937415099295</v>
      </c>
      <c r="AH96" s="180">
        <v>46935</v>
      </c>
      <c r="AI96" s="137">
        <v>83</v>
      </c>
      <c r="AJ96" s="145">
        <v>117288.56424056602</v>
      </c>
      <c r="AK96" s="181">
        <v>322.54000000000002</v>
      </c>
      <c r="AL96" s="181">
        <v>1839.2486393959573</v>
      </c>
      <c r="AM96" s="181">
        <v>2161.79</v>
      </c>
      <c r="AN96" s="181">
        <v>115449.31560117006</v>
      </c>
    </row>
    <row r="97" spans="1:40" x14ac:dyDescent="0.3">
      <c r="A97" s="129">
        <v>46966</v>
      </c>
      <c r="B97" s="130">
        <v>84</v>
      </c>
      <c r="C97" s="131">
        <v>78180.308004754901</v>
      </c>
      <c r="D97" s="132">
        <v>215</v>
      </c>
      <c r="E97" s="132">
        <v>886.02893421209274</v>
      </c>
      <c r="F97" s="132">
        <v>1101.02</v>
      </c>
      <c r="G97" s="132">
        <v>77294.279070542805</v>
      </c>
      <c r="L97" s="180">
        <v>46966</v>
      </c>
      <c r="M97" s="137">
        <v>84</v>
      </c>
      <c r="N97" s="145">
        <v>20028.825220764607</v>
      </c>
      <c r="O97" s="181">
        <v>55.08</v>
      </c>
      <c r="P97" s="181">
        <v>514.99024474122143</v>
      </c>
      <c r="Q97" s="181">
        <v>570.07000000000005</v>
      </c>
      <c r="R97" s="181">
        <v>19513.834976023387</v>
      </c>
      <c r="W97" s="180">
        <v>46966</v>
      </c>
      <c r="X97" s="137">
        <v>84</v>
      </c>
      <c r="Y97" s="145">
        <v>33390.937415099295</v>
      </c>
      <c r="Z97" s="181">
        <v>0</v>
      </c>
      <c r="AA97" s="181">
        <v>902.45776797566043</v>
      </c>
      <c r="AB97" s="181">
        <v>902.46</v>
      </c>
      <c r="AC97" s="181">
        <v>32488.479647123633</v>
      </c>
      <c r="AH97" s="180">
        <v>46966</v>
      </c>
      <c r="AI97" s="137">
        <v>84</v>
      </c>
      <c r="AJ97" s="145">
        <v>115449.31560117006</v>
      </c>
      <c r="AK97" s="181">
        <v>317.49</v>
      </c>
      <c r="AL97" s="181">
        <v>1844.3065731542963</v>
      </c>
      <c r="AM97" s="181">
        <v>2161.79</v>
      </c>
      <c r="AN97" s="181">
        <v>113605.00902801576</v>
      </c>
    </row>
    <row r="98" spans="1:40" x14ac:dyDescent="0.3">
      <c r="A98" s="129">
        <v>46997</v>
      </c>
      <c r="B98" s="130">
        <v>85</v>
      </c>
      <c r="C98" s="131">
        <v>77294.279070542805</v>
      </c>
      <c r="D98" s="132">
        <v>212.56</v>
      </c>
      <c r="E98" s="132">
        <v>888.46551378117601</v>
      </c>
      <c r="F98" s="132">
        <v>1101.02</v>
      </c>
      <c r="G98" s="132">
        <v>76405.813556761626</v>
      </c>
      <c r="L98" s="180">
        <v>46997</v>
      </c>
      <c r="M98" s="137">
        <v>85</v>
      </c>
      <c r="N98" s="145">
        <v>19513.834976023387</v>
      </c>
      <c r="O98" s="181">
        <v>53.66</v>
      </c>
      <c r="P98" s="181">
        <v>516.40646791425979</v>
      </c>
      <c r="Q98" s="181">
        <v>570.07000000000005</v>
      </c>
      <c r="R98" s="181">
        <v>18997.428508109126</v>
      </c>
      <c r="W98" s="180">
        <v>46997</v>
      </c>
      <c r="X98" s="137">
        <v>85</v>
      </c>
      <c r="Y98" s="145">
        <v>32488.479647123633</v>
      </c>
      <c r="Z98" s="181">
        <v>0</v>
      </c>
      <c r="AA98" s="181">
        <v>902.45776797566043</v>
      </c>
      <c r="AB98" s="181">
        <v>902.46</v>
      </c>
      <c r="AC98" s="181">
        <v>31586.021879147971</v>
      </c>
      <c r="AH98" s="180">
        <v>46997</v>
      </c>
      <c r="AI98" s="137">
        <v>85</v>
      </c>
      <c r="AJ98" s="145">
        <v>113605.00902801576</v>
      </c>
      <c r="AK98" s="181">
        <v>312.41000000000003</v>
      </c>
      <c r="AL98" s="181">
        <v>1849.3784162304703</v>
      </c>
      <c r="AM98" s="181">
        <v>2161.79</v>
      </c>
      <c r="AN98" s="181">
        <v>111755.63061178529</v>
      </c>
    </row>
    <row r="99" spans="1:40" x14ac:dyDescent="0.3">
      <c r="A99" s="129">
        <v>47027</v>
      </c>
      <c r="B99" s="130">
        <v>86</v>
      </c>
      <c r="C99" s="131">
        <v>76405.813556761626</v>
      </c>
      <c r="D99" s="132">
        <v>210.12</v>
      </c>
      <c r="E99" s="132">
        <v>890.90879394407432</v>
      </c>
      <c r="F99" s="132">
        <v>1101.02</v>
      </c>
      <c r="G99" s="132">
        <v>75514.904762817547</v>
      </c>
      <c r="L99" s="180">
        <v>47027</v>
      </c>
      <c r="M99" s="137">
        <v>86</v>
      </c>
      <c r="N99" s="145">
        <v>18997.428508109126</v>
      </c>
      <c r="O99" s="181">
        <v>52.24</v>
      </c>
      <c r="P99" s="181">
        <v>517.8265857010241</v>
      </c>
      <c r="Q99" s="181">
        <v>570.07000000000005</v>
      </c>
      <c r="R99" s="181">
        <v>18479.601922408103</v>
      </c>
      <c r="W99" s="180">
        <v>47027</v>
      </c>
      <c r="X99" s="137">
        <v>86</v>
      </c>
      <c r="Y99" s="145">
        <v>31586.021879147971</v>
      </c>
      <c r="Z99" s="181">
        <v>0</v>
      </c>
      <c r="AA99" s="181">
        <v>902.45776797566043</v>
      </c>
      <c r="AB99" s="181">
        <v>902.46</v>
      </c>
      <c r="AC99" s="181">
        <v>30683.564111172309</v>
      </c>
      <c r="AH99" s="180">
        <v>47027</v>
      </c>
      <c r="AI99" s="137">
        <v>86</v>
      </c>
      <c r="AJ99" s="145">
        <v>111755.63061178529</v>
      </c>
      <c r="AK99" s="181">
        <v>307.33</v>
      </c>
      <c r="AL99" s="181">
        <v>1854.4642068751043</v>
      </c>
      <c r="AM99" s="181">
        <v>2161.79</v>
      </c>
      <c r="AN99" s="181">
        <v>109901.1664049102</v>
      </c>
    </row>
    <row r="100" spans="1:40" x14ac:dyDescent="0.3">
      <c r="A100" s="129">
        <v>47058</v>
      </c>
      <c r="B100" s="130">
        <v>87</v>
      </c>
      <c r="C100" s="131">
        <v>75514.904762817547</v>
      </c>
      <c r="D100" s="132">
        <v>207.67</v>
      </c>
      <c r="E100" s="132">
        <v>893.35879312742043</v>
      </c>
      <c r="F100" s="132">
        <v>1101.02</v>
      </c>
      <c r="G100" s="132">
        <v>74621.545969690123</v>
      </c>
      <c r="L100" s="180">
        <v>47058</v>
      </c>
      <c r="M100" s="137">
        <v>87</v>
      </c>
      <c r="N100" s="145">
        <v>18479.601922408103</v>
      </c>
      <c r="O100" s="181">
        <v>50.82</v>
      </c>
      <c r="P100" s="181">
        <v>519.2506088117018</v>
      </c>
      <c r="Q100" s="181">
        <v>570.07000000000005</v>
      </c>
      <c r="R100" s="181">
        <v>17960.351313596402</v>
      </c>
      <c r="W100" s="180">
        <v>47058</v>
      </c>
      <c r="X100" s="137">
        <v>87</v>
      </c>
      <c r="Y100" s="145">
        <v>30683.564111172309</v>
      </c>
      <c r="Z100" s="181">
        <v>0</v>
      </c>
      <c r="AA100" s="181">
        <v>902.45776797566043</v>
      </c>
      <c r="AB100" s="181">
        <v>902.46</v>
      </c>
      <c r="AC100" s="181">
        <v>29781.106343196647</v>
      </c>
      <c r="AH100" s="180">
        <v>47058</v>
      </c>
      <c r="AI100" s="137">
        <v>87</v>
      </c>
      <c r="AJ100" s="145">
        <v>109901.1664049102</v>
      </c>
      <c r="AK100" s="181">
        <v>302.23</v>
      </c>
      <c r="AL100" s="181">
        <v>1859.5639834440108</v>
      </c>
      <c r="AM100" s="181">
        <v>2161.79</v>
      </c>
      <c r="AN100" s="181">
        <v>108041.60242146619</v>
      </c>
    </row>
    <row r="101" spans="1:40" x14ac:dyDescent="0.3">
      <c r="A101" s="129">
        <v>47088</v>
      </c>
      <c r="B101" s="130">
        <v>88</v>
      </c>
      <c r="C101" s="131">
        <v>74621.545969690123</v>
      </c>
      <c r="D101" s="132">
        <v>205.21</v>
      </c>
      <c r="E101" s="132">
        <v>895.81552980852075</v>
      </c>
      <c r="F101" s="132">
        <v>1101.02</v>
      </c>
      <c r="G101" s="132">
        <v>73725.730439881605</v>
      </c>
      <c r="L101" s="180">
        <v>47088</v>
      </c>
      <c r="M101" s="137">
        <v>88</v>
      </c>
      <c r="N101" s="145">
        <v>17960.351313596402</v>
      </c>
      <c r="O101" s="181">
        <v>49.39</v>
      </c>
      <c r="P101" s="181">
        <v>520.67854798593396</v>
      </c>
      <c r="Q101" s="181">
        <v>570.07000000000005</v>
      </c>
      <c r="R101" s="181">
        <v>17439.672765610467</v>
      </c>
      <c r="W101" s="180">
        <v>47088</v>
      </c>
      <c r="X101" s="137">
        <v>88</v>
      </c>
      <c r="Y101" s="145">
        <v>29781.106343196647</v>
      </c>
      <c r="Z101" s="181">
        <v>0</v>
      </c>
      <c r="AA101" s="181">
        <v>902.45776797566043</v>
      </c>
      <c r="AB101" s="181">
        <v>902.46</v>
      </c>
      <c r="AC101" s="181">
        <v>28878.648575220985</v>
      </c>
      <c r="AH101" s="180">
        <v>47088</v>
      </c>
      <c r="AI101" s="137">
        <v>88</v>
      </c>
      <c r="AJ101" s="145">
        <v>108041.60242146619</v>
      </c>
      <c r="AK101" s="181">
        <v>297.11</v>
      </c>
      <c r="AL101" s="181">
        <v>1864.6777843984819</v>
      </c>
      <c r="AM101" s="181">
        <v>2161.79</v>
      </c>
      <c r="AN101" s="181">
        <v>106176.92463706771</v>
      </c>
    </row>
    <row r="102" spans="1:40" x14ac:dyDescent="0.3">
      <c r="A102" s="129">
        <v>47119</v>
      </c>
      <c r="B102" s="130">
        <v>89</v>
      </c>
      <c r="C102" s="131">
        <v>73725.730439881605</v>
      </c>
      <c r="D102" s="132">
        <v>202.75</v>
      </c>
      <c r="E102" s="132">
        <v>898.27902251549438</v>
      </c>
      <c r="F102" s="132">
        <v>1101.02</v>
      </c>
      <c r="G102" s="132">
        <v>72827.451417366115</v>
      </c>
      <c r="L102" s="180">
        <v>47119</v>
      </c>
      <c r="M102" s="137">
        <v>89</v>
      </c>
      <c r="N102" s="145">
        <v>17439.672765610467</v>
      </c>
      <c r="O102" s="181">
        <v>47.96</v>
      </c>
      <c r="P102" s="181">
        <v>522.11041399289536</v>
      </c>
      <c r="Q102" s="181">
        <v>570.07000000000005</v>
      </c>
      <c r="R102" s="181">
        <v>16917.562351617573</v>
      </c>
      <c r="W102" s="180">
        <v>47119</v>
      </c>
      <c r="X102" s="137">
        <v>89</v>
      </c>
      <c r="Y102" s="145">
        <v>28878.648575220985</v>
      </c>
      <c r="Z102" s="181">
        <v>0</v>
      </c>
      <c r="AA102" s="181">
        <v>902.45776797566043</v>
      </c>
      <c r="AB102" s="181">
        <v>902.46</v>
      </c>
      <c r="AC102" s="181">
        <v>27976.190807245323</v>
      </c>
      <c r="AH102" s="180">
        <v>47119</v>
      </c>
      <c r="AI102" s="137">
        <v>89</v>
      </c>
      <c r="AJ102" s="145">
        <v>106176.92463706771</v>
      </c>
      <c r="AK102" s="181">
        <v>291.99</v>
      </c>
      <c r="AL102" s="181">
        <v>1869.8056483055777</v>
      </c>
      <c r="AM102" s="181">
        <v>2161.79</v>
      </c>
      <c r="AN102" s="181">
        <v>104307.11898876213</v>
      </c>
    </row>
    <row r="103" spans="1:40" x14ac:dyDescent="0.3">
      <c r="A103" s="129">
        <v>47150</v>
      </c>
      <c r="B103" s="130">
        <v>90</v>
      </c>
      <c r="C103" s="131">
        <v>72827.451417366115</v>
      </c>
      <c r="D103" s="132">
        <v>200.28</v>
      </c>
      <c r="E103" s="132">
        <v>900.74928982741187</v>
      </c>
      <c r="F103" s="132">
        <v>1101.02</v>
      </c>
      <c r="G103" s="132">
        <v>71926.702127538709</v>
      </c>
      <c r="L103" s="180">
        <v>47150</v>
      </c>
      <c r="M103" s="137">
        <v>90</v>
      </c>
      <c r="N103" s="145">
        <v>16917.562351617573</v>
      </c>
      <c r="O103" s="181">
        <v>46.52</v>
      </c>
      <c r="P103" s="181">
        <v>523.54621763137584</v>
      </c>
      <c r="Q103" s="181">
        <v>570.07000000000005</v>
      </c>
      <c r="R103" s="181">
        <v>16394.016133986195</v>
      </c>
      <c r="W103" s="180">
        <v>47150</v>
      </c>
      <c r="X103" s="137">
        <v>90</v>
      </c>
      <c r="Y103" s="145">
        <v>27976.190807245323</v>
      </c>
      <c r="Z103" s="181">
        <v>0</v>
      </c>
      <c r="AA103" s="181">
        <v>902.45776797566043</v>
      </c>
      <c r="AB103" s="181">
        <v>902.46</v>
      </c>
      <c r="AC103" s="181">
        <v>27073.73303926966</v>
      </c>
      <c r="AH103" s="180">
        <v>47150</v>
      </c>
      <c r="AI103" s="137">
        <v>90</v>
      </c>
      <c r="AJ103" s="145">
        <v>104307.11898876213</v>
      </c>
      <c r="AK103" s="181">
        <v>286.83999999999997</v>
      </c>
      <c r="AL103" s="181">
        <v>1874.9476138384182</v>
      </c>
      <c r="AM103" s="181">
        <v>2161.79</v>
      </c>
      <c r="AN103" s="181">
        <v>102432.17137492371</v>
      </c>
    </row>
    <row r="104" spans="1:40" x14ac:dyDescent="0.3">
      <c r="A104" s="129">
        <v>47178</v>
      </c>
      <c r="B104" s="130">
        <v>91</v>
      </c>
      <c r="C104" s="131">
        <v>71926.702127538709</v>
      </c>
      <c r="D104" s="132">
        <v>197.8</v>
      </c>
      <c r="E104" s="132">
        <v>903.22635037443729</v>
      </c>
      <c r="F104" s="132">
        <v>1101.02</v>
      </c>
      <c r="G104" s="132">
        <v>71023.475777164276</v>
      </c>
      <c r="L104" s="180">
        <v>47178</v>
      </c>
      <c r="M104" s="137">
        <v>91</v>
      </c>
      <c r="N104" s="145">
        <v>16394.016133986195</v>
      </c>
      <c r="O104" s="181">
        <v>45.08</v>
      </c>
      <c r="P104" s="181">
        <v>524.98596972986206</v>
      </c>
      <c r="Q104" s="181">
        <v>570.07000000000005</v>
      </c>
      <c r="R104" s="181">
        <v>15869.030164256334</v>
      </c>
      <c r="W104" s="180">
        <v>47178</v>
      </c>
      <c r="X104" s="137">
        <v>91</v>
      </c>
      <c r="Y104" s="145">
        <v>27073.73303926966</v>
      </c>
      <c r="Z104" s="181">
        <v>0</v>
      </c>
      <c r="AA104" s="181">
        <v>902.45776797566043</v>
      </c>
      <c r="AB104" s="181">
        <v>902.46</v>
      </c>
      <c r="AC104" s="181">
        <v>26171.275271293998</v>
      </c>
      <c r="AH104" s="180">
        <v>47178</v>
      </c>
      <c r="AI104" s="137">
        <v>91</v>
      </c>
      <c r="AJ104" s="145">
        <v>102432.17137492371</v>
      </c>
      <c r="AK104" s="181">
        <v>281.69</v>
      </c>
      <c r="AL104" s="181">
        <v>1880.1037197764736</v>
      </c>
      <c r="AM104" s="181">
        <v>2161.79</v>
      </c>
      <c r="AN104" s="181">
        <v>100552.06765514724</v>
      </c>
    </row>
    <row r="105" spans="1:40" x14ac:dyDescent="0.3">
      <c r="A105" s="129">
        <v>47209</v>
      </c>
      <c r="B105" s="130">
        <v>92</v>
      </c>
      <c r="C105" s="131">
        <v>71023.475777164276</v>
      </c>
      <c r="D105" s="132">
        <v>195.31</v>
      </c>
      <c r="E105" s="132">
        <v>905.71022283796697</v>
      </c>
      <c r="F105" s="132">
        <v>1101.02</v>
      </c>
      <c r="G105" s="132">
        <v>70117.76555432631</v>
      </c>
      <c r="L105" s="180">
        <v>47209</v>
      </c>
      <c r="M105" s="137">
        <v>92</v>
      </c>
      <c r="N105" s="145">
        <v>15869.030164256334</v>
      </c>
      <c r="O105" s="181">
        <v>43.64</v>
      </c>
      <c r="P105" s="181">
        <v>526.42968114661926</v>
      </c>
      <c r="Q105" s="181">
        <v>570.07000000000005</v>
      </c>
      <c r="R105" s="181">
        <v>15342.600483109714</v>
      </c>
      <c r="W105" s="180">
        <v>47209</v>
      </c>
      <c r="X105" s="137">
        <v>92</v>
      </c>
      <c r="Y105" s="145">
        <v>26171.275271293998</v>
      </c>
      <c r="Z105" s="181">
        <v>0</v>
      </c>
      <c r="AA105" s="181">
        <v>902.45776797566043</v>
      </c>
      <c r="AB105" s="181">
        <v>902.46</v>
      </c>
      <c r="AC105" s="181">
        <v>25268.817503318336</v>
      </c>
      <c r="AH105" s="180">
        <v>47209</v>
      </c>
      <c r="AI105" s="137">
        <v>92</v>
      </c>
      <c r="AJ105" s="145">
        <v>100552.06765514724</v>
      </c>
      <c r="AK105" s="181">
        <v>276.52</v>
      </c>
      <c r="AL105" s="181">
        <v>1885.274005005859</v>
      </c>
      <c r="AM105" s="181">
        <v>2161.79</v>
      </c>
      <c r="AN105" s="181">
        <v>98666.793650141379</v>
      </c>
    </row>
    <row r="106" spans="1:40" x14ac:dyDescent="0.3">
      <c r="A106" s="129">
        <v>47239</v>
      </c>
      <c r="B106" s="130">
        <v>93</v>
      </c>
      <c r="C106" s="131">
        <v>70117.76555432631</v>
      </c>
      <c r="D106" s="132">
        <v>192.82</v>
      </c>
      <c r="E106" s="132">
        <v>908.20092595077142</v>
      </c>
      <c r="F106" s="132">
        <v>1101.02</v>
      </c>
      <c r="G106" s="132">
        <v>69209.564628375534</v>
      </c>
      <c r="L106" s="180">
        <v>47239</v>
      </c>
      <c r="M106" s="137">
        <v>93</v>
      </c>
      <c r="N106" s="145">
        <v>15342.600483109714</v>
      </c>
      <c r="O106" s="181">
        <v>42.19</v>
      </c>
      <c r="P106" s="181">
        <v>527.87736276977239</v>
      </c>
      <c r="Q106" s="181">
        <v>570.07000000000005</v>
      </c>
      <c r="R106" s="181">
        <v>14814.723120339942</v>
      </c>
      <c r="W106" s="180">
        <v>47239</v>
      </c>
      <c r="X106" s="137">
        <v>93</v>
      </c>
      <c r="Y106" s="145">
        <v>25268.817503318336</v>
      </c>
      <c r="Z106" s="181">
        <v>0</v>
      </c>
      <c r="AA106" s="181">
        <v>902.45776797566043</v>
      </c>
      <c r="AB106" s="181">
        <v>902.46</v>
      </c>
      <c r="AC106" s="181">
        <v>24366.359735342674</v>
      </c>
      <c r="AH106" s="180">
        <v>47239</v>
      </c>
      <c r="AI106" s="137">
        <v>93</v>
      </c>
      <c r="AJ106" s="145">
        <v>98666.793650141379</v>
      </c>
      <c r="AK106" s="181">
        <v>271.33</v>
      </c>
      <c r="AL106" s="181">
        <v>1890.458508519625</v>
      </c>
      <c r="AM106" s="181">
        <v>2161.79</v>
      </c>
      <c r="AN106" s="181">
        <v>96776.335141621748</v>
      </c>
    </row>
    <row r="107" spans="1:40" x14ac:dyDescent="0.3">
      <c r="A107" s="129">
        <v>47270</v>
      </c>
      <c r="B107" s="130">
        <v>94</v>
      </c>
      <c r="C107" s="131">
        <v>69209.564628375534</v>
      </c>
      <c r="D107" s="132">
        <v>190.33</v>
      </c>
      <c r="E107" s="132">
        <v>910.69847849713597</v>
      </c>
      <c r="F107" s="132">
        <v>1101.02</v>
      </c>
      <c r="G107" s="132">
        <v>68298.866149878391</v>
      </c>
      <c r="L107" s="180">
        <v>47270</v>
      </c>
      <c r="M107" s="137">
        <v>94</v>
      </c>
      <c r="N107" s="145">
        <v>14814.723120339942</v>
      </c>
      <c r="O107" s="181">
        <v>40.74</v>
      </c>
      <c r="P107" s="181">
        <v>529.32902551738925</v>
      </c>
      <c r="Q107" s="181">
        <v>570.07000000000005</v>
      </c>
      <c r="R107" s="181">
        <v>14285.394094822554</v>
      </c>
      <c r="W107" s="180">
        <v>47270</v>
      </c>
      <c r="X107" s="137">
        <v>94</v>
      </c>
      <c r="Y107" s="145">
        <v>24366.359735342674</v>
      </c>
      <c r="Z107" s="181">
        <v>0</v>
      </c>
      <c r="AA107" s="181">
        <v>902.45776797566043</v>
      </c>
      <c r="AB107" s="181">
        <v>902.46</v>
      </c>
      <c r="AC107" s="181">
        <v>23463.901967367012</v>
      </c>
      <c r="AH107" s="180">
        <v>47270</v>
      </c>
      <c r="AI107" s="137">
        <v>94</v>
      </c>
      <c r="AJ107" s="145">
        <v>96776.335141621748</v>
      </c>
      <c r="AK107" s="181">
        <v>266.13</v>
      </c>
      <c r="AL107" s="181">
        <v>1895.6572694180538</v>
      </c>
      <c r="AM107" s="181">
        <v>2161.79</v>
      </c>
      <c r="AN107" s="181">
        <v>94880.677872203698</v>
      </c>
    </row>
    <row r="108" spans="1:40" x14ac:dyDescent="0.3">
      <c r="A108" s="129">
        <v>47300</v>
      </c>
      <c r="B108" s="130">
        <v>95</v>
      </c>
      <c r="C108" s="131">
        <v>68298.866149878391</v>
      </c>
      <c r="D108" s="132">
        <v>187.82</v>
      </c>
      <c r="E108" s="132">
        <v>913.20289931300317</v>
      </c>
      <c r="F108" s="132">
        <v>1101.02</v>
      </c>
      <c r="G108" s="132">
        <v>67385.663250565383</v>
      </c>
      <c r="L108" s="180">
        <v>47300</v>
      </c>
      <c r="M108" s="137">
        <v>95</v>
      </c>
      <c r="N108" s="145">
        <v>14285.394094822554</v>
      </c>
      <c r="O108" s="181">
        <v>39.28</v>
      </c>
      <c r="P108" s="181">
        <v>530.78468033756212</v>
      </c>
      <c r="Q108" s="181">
        <v>570.07000000000005</v>
      </c>
      <c r="R108" s="181">
        <v>13754.609414484992</v>
      </c>
      <c r="W108" s="180">
        <v>47300</v>
      </c>
      <c r="X108" s="137">
        <v>95</v>
      </c>
      <c r="Y108" s="145">
        <v>23463.901967367012</v>
      </c>
      <c r="Z108" s="181">
        <v>0</v>
      </c>
      <c r="AA108" s="181">
        <v>902.45776797566043</v>
      </c>
      <c r="AB108" s="181">
        <v>902.46</v>
      </c>
      <c r="AC108" s="181">
        <v>22561.44419939135</v>
      </c>
      <c r="AH108" s="180">
        <v>47300</v>
      </c>
      <c r="AI108" s="137">
        <v>95</v>
      </c>
      <c r="AJ108" s="145">
        <v>94880.677872203698</v>
      </c>
      <c r="AK108" s="181">
        <v>260.92</v>
      </c>
      <c r="AL108" s="181">
        <v>1900.8703269089538</v>
      </c>
      <c r="AM108" s="181">
        <v>2161.79</v>
      </c>
      <c r="AN108" s="181">
        <v>92979.807545294738</v>
      </c>
    </row>
    <row r="109" spans="1:40" x14ac:dyDescent="0.3">
      <c r="A109" s="129">
        <v>47331</v>
      </c>
      <c r="B109" s="130">
        <v>96</v>
      </c>
      <c r="C109" s="131">
        <v>67385.663250565383</v>
      </c>
      <c r="D109" s="132">
        <v>185.31</v>
      </c>
      <c r="E109" s="132">
        <v>915.71420728611383</v>
      </c>
      <c r="F109" s="132">
        <v>1101.02</v>
      </c>
      <c r="G109" s="132">
        <v>66469.949043279266</v>
      </c>
      <c r="L109" s="180">
        <v>47331</v>
      </c>
      <c r="M109" s="137">
        <v>96</v>
      </c>
      <c r="N109" s="145">
        <v>13754.609414484992</v>
      </c>
      <c r="O109" s="181">
        <v>37.83</v>
      </c>
      <c r="P109" s="181">
        <v>532.24433820849038</v>
      </c>
      <c r="Q109" s="181">
        <v>570.07000000000005</v>
      </c>
      <c r="R109" s="181">
        <v>13222.365076276501</v>
      </c>
      <c r="W109" s="180">
        <v>47331</v>
      </c>
      <c r="X109" s="137">
        <v>96</v>
      </c>
      <c r="Y109" s="145">
        <v>22561.44419939135</v>
      </c>
      <c r="Z109" s="181">
        <v>0</v>
      </c>
      <c r="AA109" s="181">
        <v>902.45776797566043</v>
      </c>
      <c r="AB109" s="181">
        <v>902.46</v>
      </c>
      <c r="AC109" s="181">
        <v>21658.986431415688</v>
      </c>
      <c r="AH109" s="180">
        <v>47331</v>
      </c>
      <c r="AI109" s="137">
        <v>96</v>
      </c>
      <c r="AJ109" s="145">
        <v>92979.807545294738</v>
      </c>
      <c r="AK109" s="181">
        <v>255.69</v>
      </c>
      <c r="AL109" s="181">
        <v>1906.0977203079531</v>
      </c>
      <c r="AM109" s="181">
        <v>2161.79</v>
      </c>
      <c r="AN109" s="181">
        <v>91073.709824986785</v>
      </c>
    </row>
    <row r="110" spans="1:40" x14ac:dyDescent="0.3">
      <c r="A110" s="129">
        <v>47362</v>
      </c>
      <c r="B110" s="130">
        <v>97</v>
      </c>
      <c r="C110" s="131">
        <v>66469.949043279266</v>
      </c>
      <c r="D110" s="132">
        <v>182.79</v>
      </c>
      <c r="E110" s="132">
        <v>918.23242135615067</v>
      </c>
      <c r="F110" s="132">
        <v>1101.02</v>
      </c>
      <c r="G110" s="132">
        <v>65551.716621923115</v>
      </c>
      <c r="L110" s="180">
        <v>47362</v>
      </c>
      <c r="M110" s="137">
        <v>97</v>
      </c>
      <c r="N110" s="145">
        <v>13222.365076276501</v>
      </c>
      <c r="O110" s="181">
        <v>36.36</v>
      </c>
      <c r="P110" s="181">
        <v>533.70801013856374</v>
      </c>
      <c r="Q110" s="181">
        <v>570.07000000000005</v>
      </c>
      <c r="R110" s="181">
        <v>12688.657066137937</v>
      </c>
      <c r="W110" s="180">
        <v>47362</v>
      </c>
      <c r="X110" s="137">
        <v>97</v>
      </c>
      <c r="Y110" s="145">
        <v>21658.986431415688</v>
      </c>
      <c r="Z110" s="181">
        <v>0</v>
      </c>
      <c r="AA110" s="181">
        <v>902.45776797566043</v>
      </c>
      <c r="AB110" s="181">
        <v>902.46</v>
      </c>
      <c r="AC110" s="181">
        <v>20756.528663440025</v>
      </c>
      <c r="AH110" s="180">
        <v>47362</v>
      </c>
      <c r="AI110" s="137">
        <v>97</v>
      </c>
      <c r="AJ110" s="145">
        <v>91073.709824986785</v>
      </c>
      <c r="AK110" s="181">
        <v>250.45</v>
      </c>
      <c r="AL110" s="181">
        <v>1911.3394890388001</v>
      </c>
      <c r="AM110" s="181">
        <v>2161.79</v>
      </c>
      <c r="AN110" s="181">
        <v>89162.370335947984</v>
      </c>
    </row>
    <row r="111" spans="1:40" x14ac:dyDescent="0.3">
      <c r="A111" s="129">
        <v>47392</v>
      </c>
      <c r="B111" s="130">
        <v>98</v>
      </c>
      <c r="C111" s="131">
        <v>65551.716621923115</v>
      </c>
      <c r="D111" s="132">
        <v>180.27</v>
      </c>
      <c r="E111" s="132">
        <v>920.7575605148802</v>
      </c>
      <c r="F111" s="132">
        <v>1101.02</v>
      </c>
      <c r="G111" s="132">
        <v>64630.959061408234</v>
      </c>
      <c r="L111" s="180">
        <v>47392</v>
      </c>
      <c r="M111" s="137">
        <v>98</v>
      </c>
      <c r="N111" s="145">
        <v>12688.657066137937</v>
      </c>
      <c r="O111" s="181">
        <v>34.89</v>
      </c>
      <c r="P111" s="181">
        <v>535.17570716644479</v>
      </c>
      <c r="Q111" s="181">
        <v>570.07000000000005</v>
      </c>
      <c r="R111" s="181">
        <v>12153.481358971492</v>
      </c>
      <c r="W111" s="180">
        <v>47392</v>
      </c>
      <c r="X111" s="137">
        <v>98</v>
      </c>
      <c r="Y111" s="145">
        <v>20756.528663440025</v>
      </c>
      <c r="Z111" s="181">
        <v>0</v>
      </c>
      <c r="AA111" s="181">
        <v>902.45776797566043</v>
      </c>
      <c r="AB111" s="181">
        <v>902.46</v>
      </c>
      <c r="AC111" s="181">
        <v>19854.070895464363</v>
      </c>
      <c r="AH111" s="180">
        <v>47392</v>
      </c>
      <c r="AI111" s="137">
        <v>98</v>
      </c>
      <c r="AJ111" s="145">
        <v>89162.370335947984</v>
      </c>
      <c r="AK111" s="181">
        <v>245.2</v>
      </c>
      <c r="AL111" s="181">
        <v>1916.5956726336572</v>
      </c>
      <c r="AM111" s="181">
        <v>2161.79</v>
      </c>
      <c r="AN111" s="181">
        <v>87245.774663314325</v>
      </c>
    </row>
    <row r="112" spans="1:40" x14ac:dyDescent="0.3">
      <c r="A112" s="129">
        <v>47423</v>
      </c>
      <c r="B112" s="130">
        <v>99</v>
      </c>
      <c r="C112" s="131">
        <v>64630.959061408234</v>
      </c>
      <c r="D112" s="132">
        <v>177.74</v>
      </c>
      <c r="E112" s="132">
        <v>923.289643806296</v>
      </c>
      <c r="F112" s="132">
        <v>1101.02</v>
      </c>
      <c r="G112" s="132">
        <v>63707.669417601937</v>
      </c>
      <c r="L112" s="180">
        <v>47423</v>
      </c>
      <c r="M112" s="137">
        <v>99</v>
      </c>
      <c r="N112" s="145">
        <v>12153.481358971492</v>
      </c>
      <c r="O112" s="181">
        <v>33.42</v>
      </c>
      <c r="P112" s="181">
        <v>536.64744036115246</v>
      </c>
      <c r="Q112" s="181">
        <v>570.07000000000005</v>
      </c>
      <c r="R112" s="181">
        <v>11616.83391861034</v>
      </c>
      <c r="W112" s="180">
        <v>47423</v>
      </c>
      <c r="X112" s="137">
        <v>99</v>
      </c>
      <c r="Y112" s="145">
        <v>19854.070895464363</v>
      </c>
      <c r="Z112" s="181">
        <v>0</v>
      </c>
      <c r="AA112" s="181">
        <v>902.45776797566043</v>
      </c>
      <c r="AB112" s="181">
        <v>902.46</v>
      </c>
      <c r="AC112" s="181">
        <v>18951.613127488701</v>
      </c>
      <c r="AH112" s="180">
        <v>47423</v>
      </c>
      <c r="AI112" s="137">
        <v>99</v>
      </c>
      <c r="AJ112" s="145">
        <v>87245.774663314325</v>
      </c>
      <c r="AK112" s="181">
        <v>239.93</v>
      </c>
      <c r="AL112" s="181">
        <v>1921.8663107333996</v>
      </c>
      <c r="AM112" s="181">
        <v>2161.79</v>
      </c>
      <c r="AN112" s="181">
        <v>85323.908352580926</v>
      </c>
    </row>
    <row r="113" spans="1:40" x14ac:dyDescent="0.3">
      <c r="A113" s="129">
        <v>47453</v>
      </c>
      <c r="B113" s="130">
        <v>100</v>
      </c>
      <c r="C113" s="131">
        <v>63707.669417601937</v>
      </c>
      <c r="D113" s="132">
        <v>175.2</v>
      </c>
      <c r="E113" s="132">
        <v>925.82869032676331</v>
      </c>
      <c r="F113" s="132">
        <v>1101.02</v>
      </c>
      <c r="G113" s="132">
        <v>62781.840727275172</v>
      </c>
      <c r="L113" s="180">
        <v>47453</v>
      </c>
      <c r="M113" s="137">
        <v>100</v>
      </c>
      <c r="N113" s="145">
        <v>11616.83391861034</v>
      </c>
      <c r="O113" s="181">
        <v>31.95</v>
      </c>
      <c r="P113" s="181">
        <v>538.12322082214564</v>
      </c>
      <c r="Q113" s="181">
        <v>570.07000000000005</v>
      </c>
      <c r="R113" s="181">
        <v>11078.710697788194</v>
      </c>
      <c r="W113" s="180">
        <v>47453</v>
      </c>
      <c r="X113" s="137">
        <v>100</v>
      </c>
      <c r="Y113" s="145">
        <v>18951.613127488701</v>
      </c>
      <c r="Z113" s="181">
        <v>0</v>
      </c>
      <c r="AA113" s="181">
        <v>902.45776797566043</v>
      </c>
      <c r="AB113" s="181">
        <v>902.46</v>
      </c>
      <c r="AC113" s="181">
        <v>18049.155359513039</v>
      </c>
      <c r="AH113" s="180">
        <v>47453</v>
      </c>
      <c r="AI113" s="137">
        <v>100</v>
      </c>
      <c r="AJ113" s="145">
        <v>85323.908352580926</v>
      </c>
      <c r="AK113" s="181">
        <v>234.64</v>
      </c>
      <c r="AL113" s="181">
        <v>1927.1514430879163</v>
      </c>
      <c r="AM113" s="181">
        <v>2161.79</v>
      </c>
      <c r="AN113" s="181">
        <v>83396.756909493008</v>
      </c>
    </row>
    <row r="114" spans="1:40" x14ac:dyDescent="0.3">
      <c r="A114" s="129">
        <v>47484</v>
      </c>
      <c r="B114" s="130">
        <v>101</v>
      </c>
      <c r="C114" s="131">
        <v>62781.840727275172</v>
      </c>
      <c r="D114" s="132">
        <v>172.65</v>
      </c>
      <c r="E114" s="132">
        <v>928.37471922516193</v>
      </c>
      <c r="F114" s="132">
        <v>1101.02</v>
      </c>
      <c r="G114" s="132">
        <v>61853.466008050011</v>
      </c>
      <c r="L114" s="180">
        <v>47484</v>
      </c>
      <c r="M114" s="137">
        <v>101</v>
      </c>
      <c r="N114" s="145">
        <v>11078.710697788194</v>
      </c>
      <c r="O114" s="181">
        <v>30.47</v>
      </c>
      <c r="P114" s="181">
        <v>539.60305967940667</v>
      </c>
      <c r="Q114" s="181">
        <v>570.07000000000005</v>
      </c>
      <c r="R114" s="181">
        <v>10539.107638108788</v>
      </c>
      <c r="W114" s="180">
        <v>47484</v>
      </c>
      <c r="X114" s="137">
        <v>101</v>
      </c>
      <c r="Y114" s="145">
        <v>18049.155359513039</v>
      </c>
      <c r="Z114" s="181">
        <v>0</v>
      </c>
      <c r="AA114" s="181">
        <v>902.45776797566043</v>
      </c>
      <c r="AB114" s="181">
        <v>902.46</v>
      </c>
      <c r="AC114" s="181">
        <v>17146.697591537377</v>
      </c>
      <c r="AH114" s="180">
        <v>47484</v>
      </c>
      <c r="AI114" s="137">
        <v>101</v>
      </c>
      <c r="AJ114" s="145">
        <v>83396.756909493008</v>
      </c>
      <c r="AK114" s="181">
        <v>229.34</v>
      </c>
      <c r="AL114" s="181">
        <v>1932.4511095564083</v>
      </c>
      <c r="AM114" s="181">
        <v>2161.79</v>
      </c>
      <c r="AN114" s="181">
        <v>81464.305799936599</v>
      </c>
    </row>
    <row r="115" spans="1:40" x14ac:dyDescent="0.3">
      <c r="A115" s="129">
        <v>47515</v>
      </c>
      <c r="B115" s="130">
        <v>102</v>
      </c>
      <c r="C115" s="131">
        <v>61853.466008050011</v>
      </c>
      <c r="D115" s="132">
        <v>170.1</v>
      </c>
      <c r="E115" s="132">
        <v>930.92774970303117</v>
      </c>
      <c r="F115" s="132">
        <v>1101.02</v>
      </c>
      <c r="G115" s="132">
        <v>60922.538258346976</v>
      </c>
      <c r="L115" s="180">
        <v>47515</v>
      </c>
      <c r="M115" s="137">
        <v>102</v>
      </c>
      <c r="N115" s="145">
        <v>10539.107638108788</v>
      </c>
      <c r="O115" s="181">
        <v>28.98</v>
      </c>
      <c r="P115" s="181">
        <v>541.08696809352489</v>
      </c>
      <c r="Q115" s="181">
        <v>570.07000000000005</v>
      </c>
      <c r="R115" s="181">
        <v>9998.020670015263</v>
      </c>
      <c r="W115" s="180">
        <v>47515</v>
      </c>
      <c r="X115" s="137">
        <v>102</v>
      </c>
      <c r="Y115" s="145">
        <v>17146.697591537377</v>
      </c>
      <c r="Z115" s="181">
        <v>0</v>
      </c>
      <c r="AA115" s="181">
        <v>902.45776797566043</v>
      </c>
      <c r="AB115" s="181">
        <v>902.46</v>
      </c>
      <c r="AC115" s="181">
        <v>16244.239823561717</v>
      </c>
      <c r="AH115" s="180">
        <v>47515</v>
      </c>
      <c r="AI115" s="137">
        <v>102</v>
      </c>
      <c r="AJ115" s="145">
        <v>81464.305799936599</v>
      </c>
      <c r="AK115" s="181">
        <v>224.03</v>
      </c>
      <c r="AL115" s="181">
        <v>1937.7653501076882</v>
      </c>
      <c r="AM115" s="181">
        <v>2161.79</v>
      </c>
      <c r="AN115" s="181">
        <v>79526.540449828914</v>
      </c>
    </row>
    <row r="116" spans="1:40" x14ac:dyDescent="0.3">
      <c r="A116" s="129">
        <v>47543</v>
      </c>
      <c r="B116" s="130">
        <v>103</v>
      </c>
      <c r="C116" s="131">
        <v>60922.538258346976</v>
      </c>
      <c r="D116" s="132">
        <v>167.54</v>
      </c>
      <c r="E116" s="132">
        <v>933.48780101471459</v>
      </c>
      <c r="F116" s="132">
        <v>1101.02</v>
      </c>
      <c r="G116" s="132">
        <v>59989.050457332261</v>
      </c>
      <c r="L116" s="180">
        <v>47543</v>
      </c>
      <c r="M116" s="137">
        <v>103</v>
      </c>
      <c r="N116" s="145">
        <v>9998.020670015263</v>
      </c>
      <c r="O116" s="181">
        <v>27.49</v>
      </c>
      <c r="P116" s="181">
        <v>542.57495725578212</v>
      </c>
      <c r="Q116" s="181">
        <v>570.07000000000005</v>
      </c>
      <c r="R116" s="181">
        <v>9455.4457127594815</v>
      </c>
      <c r="W116" s="180">
        <v>47543</v>
      </c>
      <c r="X116" s="137">
        <v>103</v>
      </c>
      <c r="Y116" s="145">
        <v>16244.239823561717</v>
      </c>
      <c r="Z116" s="181">
        <v>0</v>
      </c>
      <c r="AA116" s="181">
        <v>902.45776797566043</v>
      </c>
      <c r="AB116" s="181">
        <v>902.46</v>
      </c>
      <c r="AC116" s="181">
        <v>15341.782055586056</v>
      </c>
      <c r="AH116" s="180">
        <v>47543</v>
      </c>
      <c r="AI116" s="137">
        <v>103</v>
      </c>
      <c r="AJ116" s="145">
        <v>79526.540449828914</v>
      </c>
      <c r="AK116" s="181">
        <v>218.7</v>
      </c>
      <c r="AL116" s="181">
        <v>1943.0942048204845</v>
      </c>
      <c r="AM116" s="181">
        <v>2161.79</v>
      </c>
      <c r="AN116" s="181">
        <v>77583.446245008425</v>
      </c>
    </row>
    <row r="117" spans="1:40" x14ac:dyDescent="0.3">
      <c r="A117" s="129">
        <v>47574</v>
      </c>
      <c r="B117" s="130">
        <v>104</v>
      </c>
      <c r="C117" s="131">
        <v>59989.050457332261</v>
      </c>
      <c r="D117" s="132">
        <v>164.97</v>
      </c>
      <c r="E117" s="132">
        <v>936.05489246750494</v>
      </c>
      <c r="F117" s="132">
        <v>1101.02</v>
      </c>
      <c r="G117" s="132">
        <v>59052.995564864759</v>
      </c>
      <c r="L117" s="180">
        <v>47574</v>
      </c>
      <c r="M117" s="137">
        <v>104</v>
      </c>
      <c r="N117" s="145">
        <v>9455.4457127594815</v>
      </c>
      <c r="O117" s="181">
        <v>26</v>
      </c>
      <c r="P117" s="181">
        <v>544.06703838823557</v>
      </c>
      <c r="Q117" s="181">
        <v>570.07000000000005</v>
      </c>
      <c r="R117" s="181">
        <v>8911.3786743712462</v>
      </c>
      <c r="W117" s="180">
        <v>47574</v>
      </c>
      <c r="X117" s="137">
        <v>104</v>
      </c>
      <c r="Y117" s="145">
        <v>15341.782055586056</v>
      </c>
      <c r="Z117" s="181">
        <v>0</v>
      </c>
      <c r="AA117" s="181">
        <v>902.45776797566043</v>
      </c>
      <c r="AB117" s="181">
        <v>902.46</v>
      </c>
      <c r="AC117" s="181">
        <v>14439.324287610396</v>
      </c>
      <c r="AH117" s="180">
        <v>47574</v>
      </c>
      <c r="AI117" s="137">
        <v>104</v>
      </c>
      <c r="AJ117" s="145">
        <v>77583.446245008425</v>
      </c>
      <c r="AK117" s="181">
        <v>213.35</v>
      </c>
      <c r="AL117" s="181">
        <v>1948.4377138837406</v>
      </c>
      <c r="AM117" s="181">
        <v>2161.79</v>
      </c>
      <c r="AN117" s="181">
        <v>75635.00853112468</v>
      </c>
    </row>
    <row r="118" spans="1:40" x14ac:dyDescent="0.3">
      <c r="A118" s="129">
        <v>47604</v>
      </c>
      <c r="B118" s="130">
        <v>105</v>
      </c>
      <c r="C118" s="131">
        <v>59052.995564864759</v>
      </c>
      <c r="D118" s="132">
        <v>162.4</v>
      </c>
      <c r="E118" s="132">
        <v>938.62904342179058</v>
      </c>
      <c r="F118" s="132">
        <v>1101.02</v>
      </c>
      <c r="G118" s="132">
        <v>58114.366521442971</v>
      </c>
      <c r="L118" s="180">
        <v>47604</v>
      </c>
      <c r="M118" s="137">
        <v>105</v>
      </c>
      <c r="N118" s="145">
        <v>8911.3786743712462</v>
      </c>
      <c r="O118" s="181">
        <v>24.51</v>
      </c>
      <c r="P118" s="181">
        <v>545.56322274380318</v>
      </c>
      <c r="Q118" s="181">
        <v>570.07000000000005</v>
      </c>
      <c r="R118" s="181">
        <v>8365.8154516274426</v>
      </c>
      <c r="W118" s="180">
        <v>47604</v>
      </c>
      <c r="X118" s="137">
        <v>105</v>
      </c>
      <c r="Y118" s="145">
        <v>14439.324287610396</v>
      </c>
      <c r="Z118" s="181">
        <v>0</v>
      </c>
      <c r="AA118" s="181">
        <v>902.45776797566043</v>
      </c>
      <c r="AB118" s="181">
        <v>902.46</v>
      </c>
      <c r="AC118" s="181">
        <v>13536.866519634736</v>
      </c>
      <c r="AH118" s="180">
        <v>47604</v>
      </c>
      <c r="AI118" s="137">
        <v>105</v>
      </c>
      <c r="AJ118" s="145">
        <v>75635.00853112468</v>
      </c>
      <c r="AK118" s="181">
        <v>208</v>
      </c>
      <c r="AL118" s="181">
        <v>1953.7959175969211</v>
      </c>
      <c r="AM118" s="181">
        <v>2161.79</v>
      </c>
      <c r="AN118" s="181">
        <v>73681.212613527765</v>
      </c>
    </row>
    <row r="119" spans="1:40" x14ac:dyDescent="0.3">
      <c r="A119" s="129">
        <v>47635</v>
      </c>
      <c r="B119" s="130">
        <v>106</v>
      </c>
      <c r="C119" s="131">
        <v>58114.366521442971</v>
      </c>
      <c r="D119" s="132">
        <v>159.81</v>
      </c>
      <c r="E119" s="132">
        <v>941.21027329120056</v>
      </c>
      <c r="F119" s="132">
        <v>1101.02</v>
      </c>
      <c r="G119" s="132">
        <v>57173.156248151769</v>
      </c>
      <c r="L119" s="180">
        <v>47635</v>
      </c>
      <c r="M119" s="137">
        <v>106</v>
      </c>
      <c r="N119" s="145">
        <v>8365.8154516274426</v>
      </c>
      <c r="O119" s="181">
        <v>23.01</v>
      </c>
      <c r="P119" s="181">
        <v>547.06352160634867</v>
      </c>
      <c r="Q119" s="181">
        <v>570.07000000000005</v>
      </c>
      <c r="R119" s="181">
        <v>7818.7519300210943</v>
      </c>
      <c r="W119" s="180">
        <v>47635</v>
      </c>
      <c r="X119" s="137">
        <v>106</v>
      </c>
      <c r="Y119" s="145">
        <v>13536.866519634736</v>
      </c>
      <c r="Z119" s="181">
        <v>0</v>
      </c>
      <c r="AA119" s="181">
        <v>902.45776797566043</v>
      </c>
      <c r="AB119" s="181">
        <v>902.46</v>
      </c>
      <c r="AC119" s="181">
        <v>12634.408751659075</v>
      </c>
      <c r="AH119" s="180">
        <v>47635</v>
      </c>
      <c r="AI119" s="137">
        <v>106</v>
      </c>
      <c r="AJ119" s="145">
        <v>73681.212613527765</v>
      </c>
      <c r="AK119" s="181">
        <v>202.62</v>
      </c>
      <c r="AL119" s="181">
        <v>1959.1688563703124</v>
      </c>
      <c r="AM119" s="181">
        <v>2161.79</v>
      </c>
      <c r="AN119" s="181">
        <v>71722.043757157458</v>
      </c>
    </row>
    <row r="120" spans="1:40" x14ac:dyDescent="0.3">
      <c r="A120" s="129">
        <v>47665</v>
      </c>
      <c r="B120" s="130">
        <v>107</v>
      </c>
      <c r="C120" s="131">
        <v>57173.156248151769</v>
      </c>
      <c r="D120" s="132">
        <v>157.22999999999999</v>
      </c>
      <c r="E120" s="132">
        <v>943.79860154275138</v>
      </c>
      <c r="F120" s="132">
        <v>1101.02</v>
      </c>
      <c r="G120" s="132">
        <v>56229.357646609016</v>
      </c>
      <c r="L120" s="180">
        <v>47665</v>
      </c>
      <c r="M120" s="137">
        <v>107</v>
      </c>
      <c r="N120" s="145">
        <v>7818.7519300210943</v>
      </c>
      <c r="O120" s="181">
        <v>21.5</v>
      </c>
      <c r="P120" s="181">
        <v>548.56794629076614</v>
      </c>
      <c r="Q120" s="181">
        <v>570.07000000000005</v>
      </c>
      <c r="R120" s="181">
        <v>7270.1839837303278</v>
      </c>
      <c r="W120" s="180">
        <v>47665</v>
      </c>
      <c r="X120" s="137">
        <v>107</v>
      </c>
      <c r="Y120" s="145">
        <v>12634.408751659075</v>
      </c>
      <c r="Z120" s="181">
        <v>0</v>
      </c>
      <c r="AA120" s="181">
        <v>902.45776797566043</v>
      </c>
      <c r="AB120" s="181">
        <v>902.46</v>
      </c>
      <c r="AC120" s="181">
        <v>11731.950983683415</v>
      </c>
      <c r="AH120" s="180">
        <v>47665</v>
      </c>
      <c r="AI120" s="137">
        <v>107</v>
      </c>
      <c r="AJ120" s="145">
        <v>71722.043757157458</v>
      </c>
      <c r="AK120" s="181">
        <v>197.24</v>
      </c>
      <c r="AL120" s="181">
        <v>1964.5565707253309</v>
      </c>
      <c r="AM120" s="181">
        <v>2161.79</v>
      </c>
      <c r="AN120" s="181">
        <v>69757.487186432132</v>
      </c>
    </row>
    <row r="121" spans="1:40" x14ac:dyDescent="0.3">
      <c r="A121" s="129">
        <v>47696</v>
      </c>
      <c r="B121" s="130">
        <v>108</v>
      </c>
      <c r="C121" s="131">
        <v>56229.357646609016</v>
      </c>
      <c r="D121" s="132">
        <v>154.63</v>
      </c>
      <c r="E121" s="132">
        <v>946.39404769699388</v>
      </c>
      <c r="F121" s="132">
        <v>1101.02</v>
      </c>
      <c r="G121" s="132">
        <v>55282.963598912022</v>
      </c>
      <c r="L121" s="180">
        <v>47696</v>
      </c>
      <c r="M121" s="137">
        <v>108</v>
      </c>
      <c r="N121" s="145">
        <v>7270.1839837303278</v>
      </c>
      <c r="O121" s="181">
        <v>19.989999999999998</v>
      </c>
      <c r="P121" s="181">
        <v>550.07650814306578</v>
      </c>
      <c r="Q121" s="181">
        <v>570.07000000000005</v>
      </c>
      <c r="R121" s="181">
        <v>6720.1074755872623</v>
      </c>
      <c r="W121" s="180">
        <v>47696</v>
      </c>
      <c r="X121" s="137">
        <v>108</v>
      </c>
      <c r="Y121" s="145">
        <v>11731.950983683415</v>
      </c>
      <c r="Z121" s="181">
        <v>0</v>
      </c>
      <c r="AA121" s="181">
        <v>902.45776797566043</v>
      </c>
      <c r="AB121" s="181">
        <v>902.46</v>
      </c>
      <c r="AC121" s="181">
        <v>10829.493215707755</v>
      </c>
      <c r="AH121" s="180">
        <v>47696</v>
      </c>
      <c r="AI121" s="137">
        <v>108</v>
      </c>
      <c r="AJ121" s="145">
        <v>69757.487186432132</v>
      </c>
      <c r="AK121" s="181">
        <v>191.83</v>
      </c>
      <c r="AL121" s="181">
        <v>1969.9591012948258</v>
      </c>
      <c r="AM121" s="181">
        <v>2161.79</v>
      </c>
      <c r="AN121" s="181">
        <v>67787.52808513731</v>
      </c>
    </row>
    <row r="122" spans="1:40" x14ac:dyDescent="0.3">
      <c r="A122" s="129">
        <v>47727</v>
      </c>
      <c r="B122" s="130">
        <v>109</v>
      </c>
      <c r="C122" s="131">
        <v>55282.963598912022</v>
      </c>
      <c r="D122" s="132">
        <v>152.03</v>
      </c>
      <c r="E122" s="132">
        <v>948.99663132816067</v>
      </c>
      <c r="F122" s="132">
        <v>1101.02</v>
      </c>
      <c r="G122" s="132">
        <v>54333.96696758386</v>
      </c>
      <c r="L122" s="180">
        <v>47727</v>
      </c>
      <c r="M122" s="137">
        <v>109</v>
      </c>
      <c r="N122" s="145">
        <v>6720.1074755872623</v>
      </c>
      <c r="O122" s="181">
        <v>18.48</v>
      </c>
      <c r="P122" s="181">
        <v>551.58921854045911</v>
      </c>
      <c r="Q122" s="181">
        <v>570.07000000000005</v>
      </c>
      <c r="R122" s="181">
        <v>6168.5182570468032</v>
      </c>
      <c r="W122" s="180">
        <v>47727</v>
      </c>
      <c r="X122" s="137">
        <v>109</v>
      </c>
      <c r="Y122" s="145">
        <v>10829.493215707755</v>
      </c>
      <c r="Z122" s="181">
        <v>0</v>
      </c>
      <c r="AA122" s="181">
        <v>902.45776797566043</v>
      </c>
      <c r="AB122" s="181">
        <v>902.46</v>
      </c>
      <c r="AC122" s="181">
        <v>9927.0354477320943</v>
      </c>
      <c r="AH122" s="180">
        <v>47727</v>
      </c>
      <c r="AI122" s="137">
        <v>109</v>
      </c>
      <c r="AJ122" s="145">
        <v>67787.52808513731</v>
      </c>
      <c r="AK122" s="181">
        <v>186.42</v>
      </c>
      <c r="AL122" s="181">
        <v>1975.3764888233864</v>
      </c>
      <c r="AM122" s="181">
        <v>2161.79</v>
      </c>
      <c r="AN122" s="181">
        <v>65812.151596313925</v>
      </c>
    </row>
    <row r="123" spans="1:40" x14ac:dyDescent="0.3">
      <c r="A123" s="129">
        <v>47757</v>
      </c>
      <c r="B123" s="130">
        <v>110</v>
      </c>
      <c r="C123" s="131">
        <v>54333.96696758386</v>
      </c>
      <c r="D123" s="132">
        <v>149.41999999999999</v>
      </c>
      <c r="E123" s="132">
        <v>951.60637206431306</v>
      </c>
      <c r="F123" s="132">
        <v>1101.02</v>
      </c>
      <c r="G123" s="132">
        <v>53382.360595519545</v>
      </c>
      <c r="L123" s="180">
        <v>47757</v>
      </c>
      <c r="M123" s="137">
        <v>110</v>
      </c>
      <c r="N123" s="145">
        <v>6168.5182570468032</v>
      </c>
      <c r="O123" s="181">
        <v>16.96</v>
      </c>
      <c r="P123" s="181">
        <v>553.10608889144544</v>
      </c>
      <c r="Q123" s="181">
        <v>570.07000000000005</v>
      </c>
      <c r="R123" s="181">
        <v>5615.4121681553579</v>
      </c>
      <c r="W123" s="180">
        <v>47757</v>
      </c>
      <c r="X123" s="137">
        <v>110</v>
      </c>
      <c r="Y123" s="145">
        <v>9927.0354477320943</v>
      </c>
      <c r="Z123" s="181">
        <v>0</v>
      </c>
      <c r="AA123" s="181">
        <v>902.45776797566043</v>
      </c>
      <c r="AB123" s="181">
        <v>902.46</v>
      </c>
      <c r="AC123" s="181">
        <v>9024.577679756434</v>
      </c>
      <c r="AH123" s="180">
        <v>47757</v>
      </c>
      <c r="AI123" s="137">
        <v>110</v>
      </c>
      <c r="AJ123" s="145">
        <v>65812.151596313925</v>
      </c>
      <c r="AK123" s="181">
        <v>180.98</v>
      </c>
      <c r="AL123" s="181">
        <v>1980.8087741676507</v>
      </c>
      <c r="AM123" s="181">
        <v>2161.79</v>
      </c>
      <c r="AN123" s="181">
        <v>63831.342822146275</v>
      </c>
    </row>
    <row r="124" spans="1:40" x14ac:dyDescent="0.3">
      <c r="A124" s="129">
        <v>47788</v>
      </c>
      <c r="B124" s="130">
        <v>111</v>
      </c>
      <c r="C124" s="131">
        <v>53382.360595519545</v>
      </c>
      <c r="D124" s="132">
        <v>146.80000000000001</v>
      </c>
      <c r="E124" s="132">
        <v>954.22328958748994</v>
      </c>
      <c r="F124" s="132">
        <v>1101.02</v>
      </c>
      <c r="G124" s="132">
        <v>52428.137305932054</v>
      </c>
      <c r="L124" s="180">
        <v>47788</v>
      </c>
      <c r="M124" s="137">
        <v>111</v>
      </c>
      <c r="N124" s="145">
        <v>5615.4121681553579</v>
      </c>
      <c r="O124" s="181">
        <v>15.44</v>
      </c>
      <c r="P124" s="181">
        <v>554.62713063589695</v>
      </c>
      <c r="Q124" s="181">
        <v>570.07000000000005</v>
      </c>
      <c r="R124" s="181">
        <v>5060.7850375194612</v>
      </c>
      <c r="W124" s="180">
        <v>47788</v>
      </c>
      <c r="X124" s="137">
        <v>111</v>
      </c>
      <c r="Y124" s="145">
        <v>9024.577679756434</v>
      </c>
      <c r="Z124" s="181">
        <v>0</v>
      </c>
      <c r="AA124" s="181">
        <v>902.45776797566043</v>
      </c>
      <c r="AB124" s="181">
        <v>902.46</v>
      </c>
      <c r="AC124" s="181">
        <v>8122.1199117807737</v>
      </c>
      <c r="AH124" s="180">
        <v>47788</v>
      </c>
      <c r="AI124" s="137">
        <v>111</v>
      </c>
      <c r="AJ124" s="145">
        <v>63831.342822146275</v>
      </c>
      <c r="AK124" s="181">
        <v>175.54</v>
      </c>
      <c r="AL124" s="181">
        <v>1986.2559982966116</v>
      </c>
      <c r="AM124" s="181">
        <v>2161.79</v>
      </c>
      <c r="AN124" s="181">
        <v>61845.086823849662</v>
      </c>
    </row>
    <row r="125" spans="1:40" x14ac:dyDescent="0.3">
      <c r="A125" s="129">
        <v>47818</v>
      </c>
      <c r="B125" s="130">
        <v>112</v>
      </c>
      <c r="C125" s="131">
        <v>52428.137305932054</v>
      </c>
      <c r="D125" s="132">
        <v>144.18</v>
      </c>
      <c r="E125" s="132">
        <v>956.84740363385549</v>
      </c>
      <c r="F125" s="132">
        <v>1101.02</v>
      </c>
      <c r="G125" s="132">
        <v>51471.289902298202</v>
      </c>
      <c r="L125" s="180">
        <v>47818</v>
      </c>
      <c r="M125" s="137">
        <v>112</v>
      </c>
      <c r="N125" s="145">
        <v>5060.7850375194612</v>
      </c>
      <c r="O125" s="181">
        <v>13.92</v>
      </c>
      <c r="P125" s="181">
        <v>556.1523552451456</v>
      </c>
      <c r="Q125" s="181">
        <v>570.07000000000005</v>
      </c>
      <c r="R125" s="181">
        <v>4504.6326822743158</v>
      </c>
      <c r="W125" s="180">
        <v>47818</v>
      </c>
      <c r="X125" s="137">
        <v>112</v>
      </c>
      <c r="Y125" s="145">
        <v>8122.1199117807737</v>
      </c>
      <c r="Z125" s="181">
        <v>0</v>
      </c>
      <c r="AA125" s="181">
        <v>902.45776797566043</v>
      </c>
      <c r="AB125" s="181">
        <v>902.46</v>
      </c>
      <c r="AC125" s="181">
        <v>7219.6621438051134</v>
      </c>
      <c r="AH125" s="180">
        <v>47818</v>
      </c>
      <c r="AI125" s="137">
        <v>112</v>
      </c>
      <c r="AJ125" s="145">
        <v>61845.086823849662</v>
      </c>
      <c r="AK125" s="181">
        <v>170.07</v>
      </c>
      <c r="AL125" s="181">
        <v>1991.7182022919274</v>
      </c>
      <c r="AM125" s="181">
        <v>2161.79</v>
      </c>
      <c r="AN125" s="181">
        <v>59853.368621557733</v>
      </c>
    </row>
    <row r="126" spans="1:40" x14ac:dyDescent="0.3">
      <c r="A126" s="129">
        <v>47849</v>
      </c>
      <c r="B126" s="130">
        <v>113</v>
      </c>
      <c r="C126" s="131">
        <v>51471.289902298202</v>
      </c>
      <c r="D126" s="132">
        <v>141.55000000000001</v>
      </c>
      <c r="E126" s="132">
        <v>959.47873399384866</v>
      </c>
      <c r="F126" s="132">
        <v>1101.02</v>
      </c>
      <c r="G126" s="132">
        <v>50511.811168304353</v>
      </c>
      <c r="L126" s="180">
        <v>47849</v>
      </c>
      <c r="M126" s="137">
        <v>113</v>
      </c>
      <c r="N126" s="145">
        <v>4504.6326822743158</v>
      </c>
      <c r="O126" s="181">
        <v>12.39</v>
      </c>
      <c r="P126" s="181">
        <v>557.68177422206975</v>
      </c>
      <c r="Q126" s="181">
        <v>570.07000000000005</v>
      </c>
      <c r="R126" s="181">
        <v>3946.9509080522462</v>
      </c>
      <c r="W126" s="180">
        <v>47849</v>
      </c>
      <c r="X126" s="137">
        <v>113</v>
      </c>
      <c r="Y126" s="145">
        <v>7219.6621438051134</v>
      </c>
      <c r="Z126" s="181">
        <v>0</v>
      </c>
      <c r="AA126" s="181">
        <v>902.45776797566043</v>
      </c>
      <c r="AB126" s="181">
        <v>902.46</v>
      </c>
      <c r="AC126" s="181">
        <v>6317.2043758294531</v>
      </c>
      <c r="AH126" s="180">
        <v>47849</v>
      </c>
      <c r="AI126" s="137">
        <v>113</v>
      </c>
      <c r="AJ126" s="145">
        <v>59853.368621557733</v>
      </c>
      <c r="AK126" s="181">
        <v>164.6</v>
      </c>
      <c r="AL126" s="181">
        <v>1997.1954273482299</v>
      </c>
      <c r="AM126" s="181">
        <v>2161.79</v>
      </c>
      <c r="AN126" s="181">
        <v>57856.173194209499</v>
      </c>
    </row>
    <row r="127" spans="1:40" x14ac:dyDescent="0.3">
      <c r="A127" s="129">
        <v>47880</v>
      </c>
      <c r="B127" s="130">
        <v>114</v>
      </c>
      <c r="C127" s="131">
        <v>50511.811168304353</v>
      </c>
      <c r="D127" s="132">
        <v>138.91</v>
      </c>
      <c r="E127" s="132">
        <v>962.11730051233167</v>
      </c>
      <c r="F127" s="132">
        <v>1101.02</v>
      </c>
      <c r="G127" s="132">
        <v>49549.693867792019</v>
      </c>
      <c r="L127" s="180">
        <v>47880</v>
      </c>
      <c r="M127" s="137">
        <v>114</v>
      </c>
      <c r="N127" s="145">
        <v>3946.9509080522462</v>
      </c>
      <c r="O127" s="181">
        <v>10.85</v>
      </c>
      <c r="P127" s="181">
        <v>559.21539910118054</v>
      </c>
      <c r="Q127" s="181">
        <v>570.07000000000005</v>
      </c>
      <c r="R127" s="181">
        <v>3387.7355089510656</v>
      </c>
      <c r="W127" s="180">
        <v>47880</v>
      </c>
      <c r="X127" s="137">
        <v>114</v>
      </c>
      <c r="Y127" s="145">
        <v>6317.2043758294531</v>
      </c>
      <c r="Z127" s="181">
        <v>0</v>
      </c>
      <c r="AA127" s="181">
        <v>902.45776797566043</v>
      </c>
      <c r="AB127" s="181">
        <v>902.46</v>
      </c>
      <c r="AC127" s="181">
        <v>5414.7466078537927</v>
      </c>
      <c r="AH127" s="180">
        <v>47880</v>
      </c>
      <c r="AI127" s="137">
        <v>114</v>
      </c>
      <c r="AJ127" s="145">
        <v>57856.173194209499</v>
      </c>
      <c r="AK127" s="181">
        <v>159.1</v>
      </c>
      <c r="AL127" s="181">
        <v>2002.6877147734381</v>
      </c>
      <c r="AM127" s="181">
        <v>2161.79</v>
      </c>
      <c r="AN127" s="181">
        <v>55853.485479436058</v>
      </c>
    </row>
    <row r="128" spans="1:40" x14ac:dyDescent="0.3">
      <c r="A128" s="129">
        <v>47908</v>
      </c>
      <c r="B128" s="130">
        <v>115</v>
      </c>
      <c r="C128" s="131">
        <v>49549.693867792019</v>
      </c>
      <c r="D128" s="132">
        <v>136.26</v>
      </c>
      <c r="E128" s="132">
        <v>964.7631230887406</v>
      </c>
      <c r="F128" s="132">
        <v>1101.02</v>
      </c>
      <c r="G128" s="132">
        <v>48584.930744703277</v>
      </c>
      <c r="L128" s="180">
        <v>47908</v>
      </c>
      <c r="M128" s="137">
        <v>115</v>
      </c>
      <c r="N128" s="145">
        <v>3387.7355089510656</v>
      </c>
      <c r="O128" s="181">
        <v>9.32</v>
      </c>
      <c r="P128" s="181">
        <v>560.75324144870876</v>
      </c>
      <c r="Q128" s="181">
        <v>570.07000000000005</v>
      </c>
      <c r="R128" s="181">
        <v>2826.982267502357</v>
      </c>
      <c r="W128" s="180">
        <v>47908</v>
      </c>
      <c r="X128" s="137">
        <v>115</v>
      </c>
      <c r="Y128" s="145">
        <v>5414.7466078537927</v>
      </c>
      <c r="Z128" s="181">
        <v>0</v>
      </c>
      <c r="AA128" s="181">
        <v>902.45776797566043</v>
      </c>
      <c r="AB128" s="181">
        <v>902.46</v>
      </c>
      <c r="AC128" s="181">
        <v>4512.2888398781324</v>
      </c>
      <c r="AH128" s="180">
        <v>47908</v>
      </c>
      <c r="AI128" s="137">
        <v>115</v>
      </c>
      <c r="AJ128" s="145">
        <v>55853.485479436058</v>
      </c>
      <c r="AK128" s="181">
        <v>153.6</v>
      </c>
      <c r="AL128" s="181">
        <v>2008.1951059890648</v>
      </c>
      <c r="AM128" s="181">
        <v>2161.79</v>
      </c>
      <c r="AN128" s="181">
        <v>53845.290373446995</v>
      </c>
    </row>
    <row r="129" spans="1:42" x14ac:dyDescent="0.3">
      <c r="A129" s="129">
        <v>47939</v>
      </c>
      <c r="B129" s="130">
        <v>116</v>
      </c>
      <c r="C129" s="131">
        <v>48584.930744703277</v>
      </c>
      <c r="D129" s="132">
        <v>133.61000000000001</v>
      </c>
      <c r="E129" s="132">
        <v>967.41622167723472</v>
      </c>
      <c r="F129" s="132">
        <v>1101.02</v>
      </c>
      <c r="G129" s="132">
        <v>47617.514523026039</v>
      </c>
      <c r="L129" s="180">
        <v>47939</v>
      </c>
      <c r="M129" s="137">
        <v>116</v>
      </c>
      <c r="N129" s="145">
        <v>2826.982267502357</v>
      </c>
      <c r="O129" s="181">
        <v>7.77</v>
      </c>
      <c r="P129" s="181">
        <v>562.29531286269264</v>
      </c>
      <c r="Q129" s="181">
        <v>570.07000000000005</v>
      </c>
      <c r="R129" s="181">
        <v>2264.6869546396642</v>
      </c>
      <c r="W129" s="180">
        <v>47939</v>
      </c>
      <c r="X129" s="137">
        <v>116</v>
      </c>
      <c r="Y129" s="145">
        <v>4512.2888398781324</v>
      </c>
      <c r="Z129" s="181">
        <v>0</v>
      </c>
      <c r="AA129" s="181">
        <v>902.45776797566043</v>
      </c>
      <c r="AB129" s="181">
        <v>902.46</v>
      </c>
      <c r="AC129" s="181">
        <v>3609.8310719024721</v>
      </c>
      <c r="AH129" s="180">
        <v>47939</v>
      </c>
      <c r="AI129" s="137">
        <v>116</v>
      </c>
      <c r="AJ129" s="145">
        <v>53845.290373446995</v>
      </c>
      <c r="AK129" s="181">
        <v>148.07</v>
      </c>
      <c r="AL129" s="181">
        <v>2013.7176425305347</v>
      </c>
      <c r="AM129" s="181">
        <v>2161.79</v>
      </c>
      <c r="AN129" s="181">
        <v>51831.572730916458</v>
      </c>
    </row>
    <row r="130" spans="1:42" x14ac:dyDescent="0.3">
      <c r="A130" s="129">
        <v>47969</v>
      </c>
      <c r="B130" s="130">
        <v>117</v>
      </c>
      <c r="C130" s="131">
        <v>47617.514523026039</v>
      </c>
      <c r="D130" s="132">
        <v>130.94999999999999</v>
      </c>
      <c r="E130" s="132">
        <v>970.07661628684696</v>
      </c>
      <c r="F130" s="132">
        <v>1101.02</v>
      </c>
      <c r="G130" s="132">
        <v>46647.437906739193</v>
      </c>
      <c r="L130" s="180">
        <v>47969</v>
      </c>
      <c r="M130" s="137">
        <v>117</v>
      </c>
      <c r="N130" s="145">
        <v>2264.6869546396642</v>
      </c>
      <c r="O130" s="181">
        <v>6.23</v>
      </c>
      <c r="P130" s="181">
        <v>563.841624973065</v>
      </c>
      <c r="Q130" s="181">
        <v>570.07000000000005</v>
      </c>
      <c r="R130" s="181">
        <v>1700.8453296665994</v>
      </c>
      <c r="W130" s="180">
        <v>47969</v>
      </c>
      <c r="X130" s="137">
        <v>117</v>
      </c>
      <c r="Y130" s="145">
        <v>3609.8310719024721</v>
      </c>
      <c r="Z130" s="181">
        <v>0</v>
      </c>
      <c r="AA130" s="181">
        <v>902.45776797566043</v>
      </c>
      <c r="AB130" s="181">
        <v>902.46</v>
      </c>
      <c r="AC130" s="181">
        <v>2707.3733039268118</v>
      </c>
      <c r="AH130" s="180">
        <v>47969</v>
      </c>
      <c r="AI130" s="137">
        <v>117</v>
      </c>
      <c r="AJ130" s="145">
        <v>51831.572730916458</v>
      </c>
      <c r="AK130" s="181">
        <v>142.54</v>
      </c>
      <c r="AL130" s="181">
        <v>2019.2553660474939</v>
      </c>
      <c r="AM130" s="181">
        <v>2161.79</v>
      </c>
      <c r="AN130" s="181">
        <v>49812.317364868963</v>
      </c>
    </row>
    <row r="131" spans="1:42" x14ac:dyDescent="0.3">
      <c r="A131" s="129">
        <v>48000</v>
      </c>
      <c r="B131" s="130">
        <v>118</v>
      </c>
      <c r="C131" s="131">
        <v>46647.437906739193</v>
      </c>
      <c r="D131" s="132">
        <v>128.28</v>
      </c>
      <c r="E131" s="132">
        <v>972.74432698163594</v>
      </c>
      <c r="F131" s="132">
        <v>1101.02</v>
      </c>
      <c r="G131" s="132">
        <v>45674.693579757557</v>
      </c>
      <c r="L131" s="180">
        <v>48000</v>
      </c>
      <c r="M131" s="137">
        <v>118</v>
      </c>
      <c r="N131" s="145">
        <v>1700.8453296665994</v>
      </c>
      <c r="O131" s="181">
        <v>4.68</v>
      </c>
      <c r="P131" s="181">
        <v>565.39218944174092</v>
      </c>
      <c r="Q131" s="181">
        <v>570.07000000000005</v>
      </c>
      <c r="R131" s="181">
        <v>1135.4531402248585</v>
      </c>
      <c r="W131" s="180">
        <v>48000</v>
      </c>
      <c r="X131" s="137">
        <v>118</v>
      </c>
      <c r="Y131" s="145">
        <v>2707.3733039268118</v>
      </c>
      <c r="Z131" s="181">
        <v>0</v>
      </c>
      <c r="AA131" s="181">
        <v>902.45776797566043</v>
      </c>
      <c r="AB131" s="181">
        <v>902.46</v>
      </c>
      <c r="AC131" s="181">
        <v>1804.9155359511515</v>
      </c>
      <c r="AH131" s="180">
        <v>48000</v>
      </c>
      <c r="AI131" s="137">
        <v>118</v>
      </c>
      <c r="AJ131" s="145">
        <v>49812.317364868963</v>
      </c>
      <c r="AK131" s="181">
        <v>136.97999999999999</v>
      </c>
      <c r="AL131" s="181">
        <v>2024.8083183041242</v>
      </c>
      <c r="AM131" s="181">
        <v>2161.79</v>
      </c>
      <c r="AN131" s="181">
        <v>47787.509046564839</v>
      </c>
    </row>
    <row r="132" spans="1:42" x14ac:dyDescent="0.3">
      <c r="A132" s="129">
        <v>48030</v>
      </c>
      <c r="B132" s="130">
        <v>119</v>
      </c>
      <c r="C132" s="131">
        <v>45674.693579757557</v>
      </c>
      <c r="D132" s="132">
        <v>125.61</v>
      </c>
      <c r="E132" s="132">
        <v>975.41937388083534</v>
      </c>
      <c r="F132" s="132">
        <v>1101.02</v>
      </c>
      <c r="G132" s="132">
        <v>44699.274205876718</v>
      </c>
      <c r="L132" s="180">
        <v>48030</v>
      </c>
      <c r="M132" s="137">
        <v>119</v>
      </c>
      <c r="N132" s="145">
        <v>1135.4531402248585</v>
      </c>
      <c r="O132" s="181">
        <v>3.12</v>
      </c>
      <c r="P132" s="181">
        <v>566.94701796270579</v>
      </c>
      <c r="Q132" s="181">
        <v>570.07000000000005</v>
      </c>
      <c r="R132" s="181">
        <v>568.50612226215276</v>
      </c>
      <c r="W132" s="180">
        <v>48030</v>
      </c>
      <c r="X132" s="137">
        <v>119</v>
      </c>
      <c r="Y132" s="145">
        <v>1804.9155359511515</v>
      </c>
      <c r="Z132" s="181">
        <v>0</v>
      </c>
      <c r="AA132" s="181">
        <v>902.45776797566043</v>
      </c>
      <c r="AB132" s="181">
        <v>902.46</v>
      </c>
      <c r="AC132" s="181">
        <v>902.45776797549104</v>
      </c>
      <c r="AH132" s="180">
        <v>48030</v>
      </c>
      <c r="AI132" s="137">
        <v>119</v>
      </c>
      <c r="AJ132" s="145">
        <v>47787.509046564839</v>
      </c>
      <c r="AK132" s="181">
        <v>131.41999999999999</v>
      </c>
      <c r="AL132" s="181">
        <v>2030.3765411794604</v>
      </c>
      <c r="AM132" s="181">
        <v>2161.79</v>
      </c>
      <c r="AN132" s="181">
        <v>45757.13250538538</v>
      </c>
    </row>
    <row r="133" spans="1:42" x14ac:dyDescent="0.3">
      <c r="A133" s="127">
        <v>48061</v>
      </c>
      <c r="B133" s="87">
        <v>120</v>
      </c>
      <c r="C133" s="100">
        <v>44699.274205876718</v>
      </c>
      <c r="D133" s="128">
        <v>122.92</v>
      </c>
      <c r="E133" s="128">
        <v>978.10177715899772</v>
      </c>
      <c r="F133" s="128">
        <v>1101.0217771589978</v>
      </c>
      <c r="G133" s="128">
        <v>43721.17242871772</v>
      </c>
      <c r="L133" s="180">
        <v>48061</v>
      </c>
      <c r="M133" s="137">
        <v>120</v>
      </c>
      <c r="N133" s="145">
        <v>568.50612226215276</v>
      </c>
      <c r="O133" s="181">
        <v>1.56</v>
      </c>
      <c r="P133" s="181">
        <v>568.50612226215276</v>
      </c>
      <c r="Q133" s="181">
        <v>570.0661222621527</v>
      </c>
      <c r="R133" s="181">
        <v>0</v>
      </c>
      <c r="W133" s="180">
        <v>48061</v>
      </c>
      <c r="X133" s="137">
        <v>120</v>
      </c>
      <c r="Y133" s="145">
        <v>902.45776797549104</v>
      </c>
      <c r="Z133" s="181">
        <v>0</v>
      </c>
      <c r="AA133" s="181">
        <v>902.45776797549104</v>
      </c>
      <c r="AB133" s="181">
        <v>902.45776797549104</v>
      </c>
      <c r="AC133" s="181">
        <v>0</v>
      </c>
      <c r="AH133" s="180">
        <v>48061</v>
      </c>
      <c r="AI133" s="137">
        <v>120</v>
      </c>
      <c r="AJ133" s="145">
        <v>45757.13250538538</v>
      </c>
      <c r="AK133" s="181">
        <v>125.83</v>
      </c>
      <c r="AL133" s="181">
        <v>2035.960076667704</v>
      </c>
      <c r="AM133" s="181">
        <v>2161.7900766677039</v>
      </c>
      <c r="AN133" s="181">
        <v>43721.172428717677</v>
      </c>
      <c r="AP133" s="14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FEBF5-B9A0-495E-87CF-B81CBAB15B57}">
  <sheetPr codeName="Sheet37"/>
  <dimension ref="A1:R133"/>
  <sheetViews>
    <sheetView workbookViewId="0">
      <selection activeCell="B4" sqref="B4"/>
    </sheetView>
  </sheetViews>
  <sheetFormatPr defaultColWidth="9.109375" defaultRowHeight="14.4" x14ac:dyDescent="0.3"/>
  <cols>
    <col min="1" max="1" width="9.109375" style="86"/>
    <col min="2" max="2" width="7.88671875" style="86" customWidth="1"/>
    <col min="3" max="3" width="14.6640625" style="86" customWidth="1"/>
    <col min="4" max="4" width="14.33203125" style="86" customWidth="1"/>
    <col min="5" max="5" width="14.88671875" style="86" customWidth="1"/>
    <col min="6" max="7" width="14.6640625" style="86" customWidth="1"/>
    <col min="8" max="11" width="9.109375" style="86"/>
    <col min="12" max="12" width="9.109375" style="160"/>
    <col min="13" max="13" width="11.33203125" style="160" customWidth="1"/>
    <col min="14" max="14" width="18.88671875" style="160" customWidth="1"/>
    <col min="15" max="15" width="14.33203125" style="160" customWidth="1"/>
    <col min="16" max="18" width="14.6640625" style="160" customWidth="1"/>
    <col min="19" max="16384" width="9.109375" style="86"/>
  </cols>
  <sheetData>
    <row r="1" spans="1:18" x14ac:dyDescent="0.3">
      <c r="A1"/>
      <c r="B1" s="84"/>
      <c r="C1" s="84"/>
      <c r="D1" s="84"/>
      <c r="E1" s="84"/>
      <c r="F1" s="84"/>
      <c r="G1" s="85"/>
      <c r="L1" s="135"/>
      <c r="M1" s="135"/>
      <c r="N1" s="135"/>
      <c r="O1" s="135"/>
      <c r="P1" s="135"/>
      <c r="Q1" s="135"/>
      <c r="R1" s="136"/>
    </row>
    <row r="2" spans="1:18" x14ac:dyDescent="0.3">
      <c r="A2" s="84"/>
      <c r="B2" s="84"/>
      <c r="C2" s="84"/>
      <c r="D2" s="84"/>
      <c r="E2" s="84"/>
      <c r="F2" s="87"/>
      <c r="G2" s="88"/>
      <c r="L2" s="135"/>
      <c r="M2" s="135"/>
      <c r="N2" s="135"/>
      <c r="O2" s="135"/>
      <c r="P2" s="135"/>
      <c r="Q2" s="137"/>
      <c r="R2" s="138"/>
    </row>
    <row r="3" spans="1:18" x14ac:dyDescent="0.3">
      <c r="A3" s="84"/>
      <c r="B3" s="84"/>
      <c r="C3" s="84"/>
      <c r="D3" s="84"/>
      <c r="E3" s="84"/>
      <c r="F3" s="87"/>
      <c r="G3" s="88"/>
      <c r="L3" s="135"/>
      <c r="M3" s="135"/>
      <c r="N3" s="135"/>
      <c r="O3" s="135"/>
      <c r="P3" s="135"/>
      <c r="Q3" s="137"/>
      <c r="R3" s="138"/>
    </row>
    <row r="4" spans="1:18" ht="21" x14ac:dyDescent="0.4">
      <c r="A4" s="84"/>
      <c r="B4" s="139" t="s">
        <v>46</v>
      </c>
      <c r="C4" s="84"/>
      <c r="D4" s="84"/>
      <c r="E4" s="140"/>
      <c r="F4" s="141" t="s">
        <v>3</v>
      </c>
      <c r="G4" s="142"/>
      <c r="K4" s="143"/>
      <c r="L4" s="135"/>
      <c r="M4" s="144" t="s">
        <v>69</v>
      </c>
      <c r="N4" s="135"/>
      <c r="O4" s="135"/>
      <c r="P4" s="137"/>
      <c r="Q4" s="145"/>
      <c r="R4" s="135"/>
    </row>
    <row r="5" spans="1:18" x14ac:dyDescent="0.3">
      <c r="A5" s="84"/>
      <c r="B5" s="84"/>
      <c r="C5" s="84"/>
      <c r="D5" s="84"/>
      <c r="E5" s="84"/>
      <c r="F5" s="131"/>
      <c r="G5" s="84"/>
      <c r="K5" s="146"/>
      <c r="L5" s="135"/>
      <c r="M5" s="135"/>
      <c r="N5" s="135"/>
      <c r="O5" s="135"/>
      <c r="P5" s="135"/>
      <c r="Q5" s="145"/>
      <c r="R5" s="135"/>
    </row>
    <row r="6" spans="1:18" x14ac:dyDescent="0.3">
      <c r="A6" s="84"/>
      <c r="B6" s="147" t="s">
        <v>49</v>
      </c>
      <c r="C6" s="148"/>
      <c r="D6" s="149"/>
      <c r="E6" s="105">
        <v>44440</v>
      </c>
      <c r="F6" s="150"/>
      <c r="G6" s="84"/>
      <c r="K6" s="151"/>
      <c r="L6" s="135"/>
      <c r="M6" s="152" t="s">
        <v>49</v>
      </c>
      <c r="N6" s="153"/>
      <c r="O6" s="154"/>
      <c r="P6" s="155">
        <v>44440</v>
      </c>
      <c r="Q6" s="156"/>
      <c r="R6" s="135"/>
    </row>
    <row r="7" spans="1:18" x14ac:dyDescent="0.3">
      <c r="A7" s="84"/>
      <c r="B7" s="157" t="s">
        <v>51</v>
      </c>
      <c r="C7" s="130"/>
      <c r="E7" s="109">
        <v>120</v>
      </c>
      <c r="F7" s="158" t="s">
        <v>52</v>
      </c>
      <c r="G7" s="84"/>
      <c r="K7" s="134"/>
      <c r="L7" s="135"/>
      <c r="M7" s="159" t="s">
        <v>51</v>
      </c>
      <c r="N7" s="137"/>
      <c r="P7" s="161">
        <v>120</v>
      </c>
      <c r="Q7" s="162" t="s">
        <v>52</v>
      </c>
    </row>
    <row r="8" spans="1:18" x14ac:dyDescent="0.3">
      <c r="A8" s="84"/>
      <c r="B8" s="157" t="s">
        <v>59</v>
      </c>
      <c r="C8" s="130"/>
      <c r="D8" s="163">
        <v>44439</v>
      </c>
      <c r="E8" s="113">
        <v>23975.122449500781</v>
      </c>
      <c r="F8" s="158" t="s">
        <v>55</v>
      </c>
      <c r="G8" s="84"/>
      <c r="K8" s="134"/>
      <c r="L8" s="135"/>
      <c r="M8" s="159" t="s">
        <v>79</v>
      </c>
      <c r="N8" s="137"/>
      <c r="O8" s="165">
        <v>44439</v>
      </c>
      <c r="P8" s="166">
        <v>13454.734250000001</v>
      </c>
      <c r="Q8" s="162" t="s">
        <v>55</v>
      </c>
    </row>
    <row r="9" spans="1:18" x14ac:dyDescent="0.3">
      <c r="A9" s="84"/>
      <c r="B9" s="157" t="s">
        <v>60</v>
      </c>
      <c r="C9" s="130"/>
      <c r="D9" s="163">
        <v>48091</v>
      </c>
      <c r="E9" s="113">
        <v>0</v>
      </c>
      <c r="F9" s="158" t="s">
        <v>55</v>
      </c>
      <c r="G9" s="167"/>
      <c r="K9" s="134"/>
      <c r="L9" s="135"/>
      <c r="M9" s="159" t="s">
        <v>75</v>
      </c>
      <c r="N9" s="137"/>
      <c r="O9" s="165">
        <v>48091</v>
      </c>
      <c r="P9" s="166">
        <v>0</v>
      </c>
      <c r="Q9" s="162" t="s">
        <v>55</v>
      </c>
      <c r="R9" s="168"/>
    </row>
    <row r="10" spans="1:18" x14ac:dyDescent="0.3">
      <c r="A10" s="84"/>
      <c r="B10" s="120" t="s">
        <v>61</v>
      </c>
      <c r="C10" s="121"/>
      <c r="D10" s="122"/>
      <c r="E10" s="123">
        <v>3.3000000000000002E-2</v>
      </c>
      <c r="F10" s="124"/>
      <c r="G10" s="169"/>
      <c r="K10" s="134"/>
      <c r="L10" s="135"/>
      <c r="M10" s="170" t="s">
        <v>61</v>
      </c>
      <c r="N10" s="171"/>
      <c r="O10" s="172"/>
      <c r="P10" s="173">
        <v>3.3000000000000002E-2</v>
      </c>
      <c r="Q10" s="174"/>
      <c r="R10" s="135"/>
    </row>
    <row r="11" spans="1:18" x14ac:dyDescent="0.3">
      <c r="A11" s="84"/>
      <c r="B11" s="175"/>
      <c r="C11" s="130"/>
      <c r="E11" s="176"/>
      <c r="F11" s="175"/>
      <c r="G11" s="169"/>
      <c r="K11" s="134"/>
      <c r="L11" s="135"/>
      <c r="M11" s="161"/>
      <c r="N11" s="137"/>
      <c r="P11" s="177"/>
      <c r="Q11" s="161"/>
      <c r="R11" s="135"/>
    </row>
    <row r="12" spans="1:18" x14ac:dyDescent="0.3">
      <c r="E12" s="176"/>
      <c r="K12" s="134"/>
    </row>
    <row r="13" spans="1:18" ht="15" thickBot="1" x14ac:dyDescent="0.35">
      <c r="A13" s="178" t="s">
        <v>62</v>
      </c>
      <c r="B13" s="178" t="s">
        <v>63</v>
      </c>
      <c r="C13" s="178" t="s">
        <v>64</v>
      </c>
      <c r="D13" s="178" t="s">
        <v>65</v>
      </c>
      <c r="E13" s="178" t="s">
        <v>66</v>
      </c>
      <c r="F13" s="178" t="s">
        <v>67</v>
      </c>
      <c r="G13" s="178" t="s">
        <v>68</v>
      </c>
      <c r="K13" s="134"/>
      <c r="L13" s="179" t="s">
        <v>62</v>
      </c>
      <c r="M13" s="179" t="s">
        <v>63</v>
      </c>
      <c r="N13" s="179" t="s">
        <v>64</v>
      </c>
      <c r="O13" s="179" t="s">
        <v>65</v>
      </c>
      <c r="P13" s="179" t="s">
        <v>66</v>
      </c>
      <c r="Q13" s="179" t="s">
        <v>67</v>
      </c>
      <c r="R13" s="179" t="s">
        <v>68</v>
      </c>
    </row>
    <row r="14" spans="1:18" x14ac:dyDescent="0.3">
      <c r="A14" s="129">
        <v>44440</v>
      </c>
      <c r="B14" s="130">
        <v>1</v>
      </c>
      <c r="C14" s="131">
        <v>23975.122449500781</v>
      </c>
      <c r="D14" s="132">
        <v>65.930000000000007</v>
      </c>
      <c r="E14" s="132">
        <v>168.9088442480458</v>
      </c>
      <c r="F14" s="132">
        <v>234.84</v>
      </c>
      <c r="G14" s="132">
        <v>23806.213605252735</v>
      </c>
      <c r="K14" s="134"/>
      <c r="L14" s="180">
        <v>44440</v>
      </c>
      <c r="M14" s="137">
        <v>1</v>
      </c>
      <c r="N14" s="145">
        <v>13454.734250000001</v>
      </c>
      <c r="O14" s="181">
        <v>37</v>
      </c>
      <c r="P14" s="181">
        <v>94.790907392400769</v>
      </c>
      <c r="Q14" s="181">
        <v>131.79</v>
      </c>
      <c r="R14" s="181">
        <v>13359.943342607601</v>
      </c>
    </row>
    <row r="15" spans="1:18" x14ac:dyDescent="0.3">
      <c r="A15" s="129">
        <v>44470</v>
      </c>
      <c r="B15" s="130">
        <v>2</v>
      </c>
      <c r="C15" s="131">
        <v>23806.213605252735</v>
      </c>
      <c r="D15" s="132">
        <v>65.47</v>
      </c>
      <c r="E15" s="132">
        <v>169.37334356972792</v>
      </c>
      <c r="F15" s="132">
        <v>234.84</v>
      </c>
      <c r="G15" s="132">
        <v>23636.840261683006</v>
      </c>
      <c r="K15" s="134"/>
      <c r="L15" s="180">
        <v>44470</v>
      </c>
      <c r="M15" s="137">
        <v>2</v>
      </c>
      <c r="N15" s="145">
        <v>13359.943342607601</v>
      </c>
      <c r="O15" s="181">
        <v>36.74</v>
      </c>
      <c r="P15" s="181">
        <v>95.05158238772988</v>
      </c>
      <c r="Q15" s="181">
        <v>131.79</v>
      </c>
      <c r="R15" s="181">
        <v>13264.891760219871</v>
      </c>
    </row>
    <row r="16" spans="1:18" x14ac:dyDescent="0.3">
      <c r="A16" s="129">
        <v>44501</v>
      </c>
      <c r="B16" s="130">
        <v>3</v>
      </c>
      <c r="C16" s="131">
        <v>23636.840261683006</v>
      </c>
      <c r="D16" s="132">
        <v>65</v>
      </c>
      <c r="E16" s="132">
        <v>169.83912026454468</v>
      </c>
      <c r="F16" s="132">
        <v>234.84</v>
      </c>
      <c r="G16" s="132">
        <v>23467.001141418463</v>
      </c>
      <c r="K16" s="134"/>
      <c r="L16" s="180">
        <v>44501</v>
      </c>
      <c r="M16" s="137">
        <v>3</v>
      </c>
      <c r="N16" s="145">
        <v>13264.891760219871</v>
      </c>
      <c r="O16" s="181">
        <v>36.479999999999997</v>
      </c>
      <c r="P16" s="181">
        <v>95.312974239296125</v>
      </c>
      <c r="Q16" s="181">
        <v>131.79</v>
      </c>
      <c r="R16" s="181">
        <v>13169.578785980575</v>
      </c>
    </row>
    <row r="17" spans="1:18" x14ac:dyDescent="0.3">
      <c r="A17" s="129">
        <v>44531</v>
      </c>
      <c r="B17" s="130">
        <v>4</v>
      </c>
      <c r="C17" s="131">
        <v>23467.001141418463</v>
      </c>
      <c r="D17" s="132">
        <v>64.53</v>
      </c>
      <c r="E17" s="132">
        <v>170.30617784527217</v>
      </c>
      <c r="F17" s="132">
        <v>234.84</v>
      </c>
      <c r="G17" s="132">
        <v>23296.694963573191</v>
      </c>
      <c r="K17" s="134"/>
      <c r="L17" s="180">
        <v>44531</v>
      </c>
      <c r="M17" s="137">
        <v>4</v>
      </c>
      <c r="N17" s="145">
        <v>13169.578785980575</v>
      </c>
      <c r="O17" s="181">
        <v>36.22</v>
      </c>
      <c r="P17" s="181">
        <v>95.575084918454209</v>
      </c>
      <c r="Q17" s="181">
        <v>131.79</v>
      </c>
      <c r="R17" s="181">
        <v>13074.00370106212</v>
      </c>
    </row>
    <row r="18" spans="1:18" x14ac:dyDescent="0.3">
      <c r="A18" s="129">
        <v>44562</v>
      </c>
      <c r="B18" s="130">
        <v>5</v>
      </c>
      <c r="C18" s="131">
        <v>23296.694963573191</v>
      </c>
      <c r="D18" s="132">
        <v>64.069999999999993</v>
      </c>
      <c r="E18" s="132">
        <v>170.77451983434668</v>
      </c>
      <c r="F18" s="132">
        <v>234.84</v>
      </c>
      <c r="G18" s="132">
        <v>23125.920443738843</v>
      </c>
      <c r="K18" s="134"/>
      <c r="L18" s="180">
        <v>44562</v>
      </c>
      <c r="M18" s="137">
        <v>5</v>
      </c>
      <c r="N18" s="145">
        <v>13074.00370106212</v>
      </c>
      <c r="O18" s="181">
        <v>35.950000000000003</v>
      </c>
      <c r="P18" s="181">
        <v>95.837916401979953</v>
      </c>
      <c r="Q18" s="181">
        <v>131.79</v>
      </c>
      <c r="R18" s="181">
        <v>12978.165784660139</v>
      </c>
    </row>
    <row r="19" spans="1:18" x14ac:dyDescent="0.3">
      <c r="A19" s="129">
        <v>44593</v>
      </c>
      <c r="B19" s="130">
        <v>6</v>
      </c>
      <c r="C19" s="131">
        <v>23125.920443738843</v>
      </c>
      <c r="D19" s="132">
        <v>63.6</v>
      </c>
      <c r="E19" s="132">
        <v>171.24414976389113</v>
      </c>
      <c r="F19" s="132">
        <v>234.84</v>
      </c>
      <c r="G19" s="132">
        <v>22954.676293974953</v>
      </c>
      <c r="K19" s="134"/>
      <c r="L19" s="180">
        <v>44593</v>
      </c>
      <c r="M19" s="137">
        <v>6</v>
      </c>
      <c r="N19" s="145">
        <v>12978.165784660139</v>
      </c>
      <c r="O19" s="181">
        <v>35.69</v>
      </c>
      <c r="P19" s="181">
        <v>96.101470672085398</v>
      </c>
      <c r="Q19" s="181">
        <v>131.79</v>
      </c>
      <c r="R19" s="181">
        <v>12882.064313988054</v>
      </c>
    </row>
    <row r="20" spans="1:18" x14ac:dyDescent="0.3">
      <c r="A20" s="129">
        <v>44621</v>
      </c>
      <c r="B20" s="130">
        <v>7</v>
      </c>
      <c r="C20" s="131">
        <v>22954.676293974953</v>
      </c>
      <c r="D20" s="132">
        <v>63.13</v>
      </c>
      <c r="E20" s="132">
        <v>171.71507117574183</v>
      </c>
      <c r="F20" s="132">
        <v>234.84</v>
      </c>
      <c r="G20" s="132">
        <v>22782.961222799211</v>
      </c>
      <c r="K20" s="134"/>
      <c r="L20" s="180">
        <v>44621</v>
      </c>
      <c r="M20" s="137">
        <v>7</v>
      </c>
      <c r="N20" s="145">
        <v>12882.064313988054</v>
      </c>
      <c r="O20" s="181">
        <v>35.43</v>
      </c>
      <c r="P20" s="181">
        <v>96.365749716433626</v>
      </c>
      <c r="Q20" s="181">
        <v>131.79</v>
      </c>
      <c r="R20" s="181">
        <v>12785.698564271621</v>
      </c>
    </row>
    <row r="21" spans="1:18" x14ac:dyDescent="0.3">
      <c r="A21" s="129">
        <v>44652</v>
      </c>
      <c r="B21" s="130">
        <v>8</v>
      </c>
      <c r="C21" s="131">
        <v>22782.961222799211</v>
      </c>
      <c r="D21" s="132">
        <v>62.65</v>
      </c>
      <c r="E21" s="132">
        <v>172.18728762147512</v>
      </c>
      <c r="F21" s="132">
        <v>234.84</v>
      </c>
      <c r="G21" s="132">
        <v>22610.773935177735</v>
      </c>
      <c r="K21" s="134"/>
      <c r="L21" s="180">
        <v>44652</v>
      </c>
      <c r="M21" s="137">
        <v>8</v>
      </c>
      <c r="N21" s="145">
        <v>12785.698564271621</v>
      </c>
      <c r="O21" s="181">
        <v>35.159999999999997</v>
      </c>
      <c r="P21" s="181">
        <v>96.630755528153827</v>
      </c>
      <c r="Q21" s="181">
        <v>131.79</v>
      </c>
      <c r="R21" s="181">
        <v>12689.067808743466</v>
      </c>
    </row>
    <row r="22" spans="1:18" x14ac:dyDescent="0.3">
      <c r="A22" s="129">
        <v>44682</v>
      </c>
      <c r="B22" s="130">
        <v>9</v>
      </c>
      <c r="C22" s="131">
        <v>22610.773935177735</v>
      </c>
      <c r="D22" s="132">
        <v>62.18</v>
      </c>
      <c r="E22" s="132">
        <v>172.66080266243418</v>
      </c>
      <c r="F22" s="132">
        <v>234.84</v>
      </c>
      <c r="G22" s="132">
        <v>22438.1131325153</v>
      </c>
      <c r="K22" s="134"/>
      <c r="L22" s="180">
        <v>44682</v>
      </c>
      <c r="M22" s="137">
        <v>9</v>
      </c>
      <c r="N22" s="145">
        <v>12689.067808743466</v>
      </c>
      <c r="O22" s="181">
        <v>34.89</v>
      </c>
      <c r="P22" s="181">
        <v>96.896490105856245</v>
      </c>
      <c r="Q22" s="181">
        <v>131.79</v>
      </c>
      <c r="R22" s="181">
        <v>12592.171318637609</v>
      </c>
    </row>
    <row r="23" spans="1:18" x14ac:dyDescent="0.3">
      <c r="A23" s="129">
        <v>44713</v>
      </c>
      <c r="B23" s="130">
        <v>10</v>
      </c>
      <c r="C23" s="131">
        <v>22438.1131325153</v>
      </c>
      <c r="D23" s="132">
        <v>61.7</v>
      </c>
      <c r="E23" s="132">
        <v>173.13561986975589</v>
      </c>
      <c r="F23" s="132">
        <v>234.84</v>
      </c>
      <c r="G23" s="132">
        <v>22264.977512645542</v>
      </c>
      <c r="K23" s="134"/>
      <c r="L23" s="180">
        <v>44713</v>
      </c>
      <c r="M23" s="137">
        <v>10</v>
      </c>
      <c r="N23" s="145">
        <v>12592.171318637609</v>
      </c>
      <c r="O23" s="181">
        <v>34.630000000000003</v>
      </c>
      <c r="P23" s="181">
        <v>97.162955453647356</v>
      </c>
      <c r="Q23" s="181">
        <v>131.79</v>
      </c>
      <c r="R23" s="181">
        <v>12495.008363183963</v>
      </c>
    </row>
    <row r="24" spans="1:18" x14ac:dyDescent="0.3">
      <c r="A24" s="129">
        <v>44743</v>
      </c>
      <c r="B24" s="130">
        <v>11</v>
      </c>
      <c r="C24" s="131">
        <v>22264.977512645542</v>
      </c>
      <c r="D24" s="132">
        <v>61.23</v>
      </c>
      <c r="E24" s="132">
        <v>173.61174282439771</v>
      </c>
      <c r="F24" s="132">
        <v>234.84</v>
      </c>
      <c r="G24" s="132">
        <v>22091.365769821146</v>
      </c>
      <c r="L24" s="180">
        <v>44743</v>
      </c>
      <c r="M24" s="137">
        <v>11</v>
      </c>
      <c r="N24" s="145">
        <v>12495.008363183963</v>
      </c>
      <c r="O24" s="181">
        <v>34.36</v>
      </c>
      <c r="P24" s="181">
        <v>97.430153581144893</v>
      </c>
      <c r="Q24" s="181">
        <v>131.79</v>
      </c>
      <c r="R24" s="181">
        <v>12397.578209602818</v>
      </c>
    </row>
    <row r="25" spans="1:18" x14ac:dyDescent="0.3">
      <c r="A25" s="129">
        <v>44774</v>
      </c>
      <c r="B25" s="130">
        <v>12</v>
      </c>
      <c r="C25" s="131">
        <v>22091.365769821146</v>
      </c>
      <c r="D25" s="132">
        <v>60.75</v>
      </c>
      <c r="E25" s="132">
        <v>174.08917511716481</v>
      </c>
      <c r="F25" s="132">
        <v>234.84</v>
      </c>
      <c r="G25" s="132">
        <v>21917.276594703981</v>
      </c>
      <c r="L25" s="180">
        <v>44774</v>
      </c>
      <c r="M25" s="137">
        <v>12</v>
      </c>
      <c r="N25" s="145">
        <v>12397.578209602818</v>
      </c>
      <c r="O25" s="181">
        <v>34.090000000000003</v>
      </c>
      <c r="P25" s="181">
        <v>97.698086503493045</v>
      </c>
      <c r="Q25" s="181">
        <v>131.79</v>
      </c>
      <c r="R25" s="181">
        <v>12299.880123099325</v>
      </c>
    </row>
    <row r="26" spans="1:18" x14ac:dyDescent="0.3">
      <c r="A26" s="129">
        <v>44805</v>
      </c>
      <c r="B26" s="130">
        <v>13</v>
      </c>
      <c r="C26" s="131">
        <v>21917.276594703981</v>
      </c>
      <c r="D26" s="132">
        <v>60.27</v>
      </c>
      <c r="E26" s="132">
        <v>174.56792034873698</v>
      </c>
      <c r="F26" s="132">
        <v>234.84</v>
      </c>
      <c r="G26" s="132">
        <v>21742.708674355243</v>
      </c>
      <c r="L26" s="180">
        <v>44805</v>
      </c>
      <c r="M26" s="137">
        <v>13</v>
      </c>
      <c r="N26" s="145">
        <v>12299.880123099325</v>
      </c>
      <c r="O26" s="181">
        <v>33.82</v>
      </c>
      <c r="P26" s="181">
        <v>97.966756241377652</v>
      </c>
      <c r="Q26" s="181">
        <v>131.79</v>
      </c>
      <c r="R26" s="181">
        <v>12201.913366857947</v>
      </c>
    </row>
    <row r="27" spans="1:18" x14ac:dyDescent="0.3">
      <c r="A27" s="129">
        <v>44835</v>
      </c>
      <c r="B27" s="130">
        <v>14</v>
      </c>
      <c r="C27" s="131">
        <v>21742.708674355243</v>
      </c>
      <c r="D27" s="132">
        <v>59.79</v>
      </c>
      <c r="E27" s="132">
        <v>175.04798212969601</v>
      </c>
      <c r="F27" s="132">
        <v>234.84</v>
      </c>
      <c r="G27" s="132">
        <v>21567.660692225545</v>
      </c>
      <c r="L27" s="180">
        <v>44835</v>
      </c>
      <c r="M27" s="137">
        <v>14</v>
      </c>
      <c r="N27" s="145">
        <v>12201.913366857947</v>
      </c>
      <c r="O27" s="181">
        <v>33.56</v>
      </c>
      <c r="P27" s="181">
        <v>98.236164821041427</v>
      </c>
      <c r="Q27" s="181">
        <v>131.79</v>
      </c>
      <c r="R27" s="181">
        <v>12103.677202036906</v>
      </c>
    </row>
    <row r="28" spans="1:18" x14ac:dyDescent="0.3">
      <c r="A28" s="129">
        <v>44866</v>
      </c>
      <c r="B28" s="130">
        <v>15</v>
      </c>
      <c r="C28" s="131">
        <v>21567.660692225545</v>
      </c>
      <c r="D28" s="132">
        <v>59.31</v>
      </c>
      <c r="E28" s="132">
        <v>175.52936408055268</v>
      </c>
      <c r="F28" s="132">
        <v>234.84</v>
      </c>
      <c r="G28" s="132">
        <v>21392.131328144991</v>
      </c>
      <c r="L28" s="180">
        <v>44866</v>
      </c>
      <c r="M28" s="137">
        <v>15</v>
      </c>
      <c r="N28" s="145">
        <v>12103.677202036906</v>
      </c>
      <c r="O28" s="181">
        <v>33.29</v>
      </c>
      <c r="P28" s="181">
        <v>98.506314274299285</v>
      </c>
      <c r="Q28" s="181">
        <v>131.79</v>
      </c>
      <c r="R28" s="181">
        <v>12005.170887762606</v>
      </c>
    </row>
    <row r="29" spans="1:18" x14ac:dyDescent="0.3">
      <c r="A29" s="129">
        <v>44896</v>
      </c>
      <c r="B29" s="130">
        <v>16</v>
      </c>
      <c r="C29" s="131">
        <v>21392.131328144991</v>
      </c>
      <c r="D29" s="132">
        <v>58.83</v>
      </c>
      <c r="E29" s="132">
        <v>176.0120698317742</v>
      </c>
      <c r="F29" s="132">
        <v>234.84</v>
      </c>
      <c r="G29" s="132">
        <v>21216.119258313218</v>
      </c>
      <c r="L29" s="180">
        <v>44896</v>
      </c>
      <c r="M29" s="137">
        <v>16</v>
      </c>
      <c r="N29" s="145">
        <v>12005.170887762606</v>
      </c>
      <c r="O29" s="181">
        <v>33.01</v>
      </c>
      <c r="P29" s="181">
        <v>98.777206638553608</v>
      </c>
      <c r="Q29" s="181">
        <v>131.79</v>
      </c>
      <c r="R29" s="181">
        <v>11906.393681124053</v>
      </c>
    </row>
    <row r="30" spans="1:18" x14ac:dyDescent="0.3">
      <c r="A30" s="129">
        <v>44927</v>
      </c>
      <c r="B30" s="130">
        <v>17</v>
      </c>
      <c r="C30" s="131">
        <v>21216.119258313218</v>
      </c>
      <c r="D30" s="132">
        <v>58.34</v>
      </c>
      <c r="E30" s="132">
        <v>176.4961030238116</v>
      </c>
      <c r="F30" s="132">
        <v>234.84</v>
      </c>
      <c r="G30" s="132">
        <v>21039.623155289406</v>
      </c>
      <c r="L30" s="180">
        <v>44927</v>
      </c>
      <c r="M30" s="137">
        <v>17</v>
      </c>
      <c r="N30" s="145">
        <v>11906.393681124053</v>
      </c>
      <c r="O30" s="181">
        <v>32.74</v>
      </c>
      <c r="P30" s="181">
        <v>99.048843956809634</v>
      </c>
      <c r="Q30" s="181">
        <v>131.79</v>
      </c>
      <c r="R30" s="181">
        <v>11807.344837167244</v>
      </c>
    </row>
    <row r="31" spans="1:18" x14ac:dyDescent="0.3">
      <c r="A31" s="129">
        <v>44958</v>
      </c>
      <c r="B31" s="130">
        <v>18</v>
      </c>
      <c r="C31" s="131">
        <v>21039.623155289406</v>
      </c>
      <c r="D31" s="132">
        <v>57.86</v>
      </c>
      <c r="E31" s="132">
        <v>176.98146730712708</v>
      </c>
      <c r="F31" s="132">
        <v>234.84</v>
      </c>
      <c r="G31" s="132">
        <v>20862.641687982279</v>
      </c>
      <c r="L31" s="180">
        <v>44958</v>
      </c>
      <c r="M31" s="137">
        <v>18</v>
      </c>
      <c r="N31" s="145">
        <v>11807.344837167244</v>
      </c>
      <c r="O31" s="181">
        <v>32.47</v>
      </c>
      <c r="P31" s="181">
        <v>99.321228277690864</v>
      </c>
      <c r="Q31" s="181">
        <v>131.79</v>
      </c>
      <c r="R31" s="181">
        <v>11708.023608889553</v>
      </c>
    </row>
    <row r="32" spans="1:18" x14ac:dyDescent="0.3">
      <c r="A32" s="129">
        <v>44986</v>
      </c>
      <c r="B32" s="130">
        <v>19</v>
      </c>
      <c r="C32" s="131">
        <v>20862.641687982279</v>
      </c>
      <c r="D32" s="132">
        <v>57.37</v>
      </c>
      <c r="E32" s="132">
        <v>177.46816634222165</v>
      </c>
      <c r="F32" s="132">
        <v>234.84</v>
      </c>
      <c r="G32" s="132">
        <v>20685.173521640056</v>
      </c>
      <c r="L32" s="180">
        <v>44986</v>
      </c>
      <c r="M32" s="137">
        <v>19</v>
      </c>
      <c r="N32" s="145">
        <v>11708.023608889553</v>
      </c>
      <c r="O32" s="181">
        <v>32.200000000000003</v>
      </c>
      <c r="P32" s="181">
        <v>99.594361655454506</v>
      </c>
      <c r="Q32" s="181">
        <v>131.79</v>
      </c>
      <c r="R32" s="181">
        <v>11608.429247234099</v>
      </c>
    </row>
    <row r="33" spans="1:18" x14ac:dyDescent="0.3">
      <c r="A33" s="129">
        <v>45017</v>
      </c>
      <c r="B33" s="130">
        <v>20</v>
      </c>
      <c r="C33" s="131">
        <v>20685.173521640056</v>
      </c>
      <c r="D33" s="132">
        <v>56.88</v>
      </c>
      <c r="E33" s="132">
        <v>177.95620379966277</v>
      </c>
      <c r="F33" s="132">
        <v>234.84</v>
      </c>
      <c r="G33" s="132">
        <v>20507.217317840394</v>
      </c>
      <c r="L33" s="180">
        <v>45017</v>
      </c>
      <c r="M33" s="137">
        <v>20</v>
      </c>
      <c r="N33" s="145">
        <v>11608.429247234099</v>
      </c>
      <c r="O33" s="181">
        <v>31.92</v>
      </c>
      <c r="P33" s="181">
        <v>99.86824615000701</v>
      </c>
      <c r="Q33" s="181">
        <v>131.79</v>
      </c>
      <c r="R33" s="181">
        <v>11508.561001084092</v>
      </c>
    </row>
    <row r="34" spans="1:18" x14ac:dyDescent="0.3">
      <c r="A34" s="129">
        <v>45047</v>
      </c>
      <c r="B34" s="130">
        <v>21</v>
      </c>
      <c r="C34" s="131">
        <v>20507.217317840394</v>
      </c>
      <c r="D34" s="132">
        <v>56.39</v>
      </c>
      <c r="E34" s="132">
        <v>178.44558336011184</v>
      </c>
      <c r="F34" s="132">
        <v>234.84</v>
      </c>
      <c r="G34" s="132">
        <v>20328.77173448028</v>
      </c>
      <c r="L34" s="180">
        <v>45047</v>
      </c>
      <c r="M34" s="137">
        <v>21</v>
      </c>
      <c r="N34" s="145">
        <v>11508.561001084092</v>
      </c>
      <c r="O34" s="181">
        <v>31.65</v>
      </c>
      <c r="P34" s="181">
        <v>100.14288382691953</v>
      </c>
      <c r="Q34" s="181">
        <v>131.79</v>
      </c>
      <c r="R34" s="181">
        <v>11408.418117257172</v>
      </c>
    </row>
    <row r="35" spans="1:18" x14ac:dyDescent="0.3">
      <c r="A35" s="129">
        <v>45078</v>
      </c>
      <c r="B35" s="130">
        <v>22</v>
      </c>
      <c r="C35" s="131">
        <v>20328.77173448028</v>
      </c>
      <c r="D35" s="132">
        <v>55.9</v>
      </c>
      <c r="E35" s="132">
        <v>178.93630871435215</v>
      </c>
      <c r="F35" s="132">
        <v>234.84</v>
      </c>
      <c r="G35" s="132">
        <v>20149.835425765927</v>
      </c>
      <c r="L35" s="180">
        <v>45078</v>
      </c>
      <c r="M35" s="137">
        <v>22</v>
      </c>
      <c r="N35" s="145">
        <v>11408.418117257172</v>
      </c>
      <c r="O35" s="181">
        <v>31.37</v>
      </c>
      <c r="P35" s="181">
        <v>100.41827675744356</v>
      </c>
      <c r="Q35" s="181">
        <v>131.79</v>
      </c>
      <c r="R35" s="181">
        <v>11307.999840499728</v>
      </c>
    </row>
    <row r="36" spans="1:18" x14ac:dyDescent="0.3">
      <c r="A36" s="129">
        <v>45108</v>
      </c>
      <c r="B36" s="130">
        <v>23</v>
      </c>
      <c r="C36" s="131">
        <v>20149.835425765927</v>
      </c>
      <c r="D36" s="132">
        <v>55.41</v>
      </c>
      <c r="E36" s="132">
        <v>179.42838356331663</v>
      </c>
      <c r="F36" s="132">
        <v>234.84</v>
      </c>
      <c r="G36" s="132">
        <v>19970.407042202609</v>
      </c>
      <c r="L36" s="180">
        <v>45108</v>
      </c>
      <c r="M36" s="137">
        <v>23</v>
      </c>
      <c r="N36" s="145">
        <v>11307.999840499728</v>
      </c>
      <c r="O36" s="181">
        <v>31.1</v>
      </c>
      <c r="P36" s="181">
        <v>100.69442701852654</v>
      </c>
      <c r="Q36" s="181">
        <v>131.79</v>
      </c>
      <c r="R36" s="181">
        <v>11207.305413481201</v>
      </c>
    </row>
    <row r="37" spans="1:18" x14ac:dyDescent="0.3">
      <c r="A37" s="129">
        <v>45139</v>
      </c>
      <c r="B37" s="130">
        <v>24</v>
      </c>
      <c r="C37" s="131">
        <v>19970.407042202609</v>
      </c>
      <c r="D37" s="132">
        <v>54.92</v>
      </c>
      <c r="E37" s="132">
        <v>179.92181161811573</v>
      </c>
      <c r="F37" s="132">
        <v>234.84</v>
      </c>
      <c r="G37" s="132">
        <v>19790.485230584494</v>
      </c>
      <c r="L37" s="180">
        <v>45139</v>
      </c>
      <c r="M37" s="137">
        <v>24</v>
      </c>
      <c r="N37" s="145">
        <v>11207.305413481201</v>
      </c>
      <c r="O37" s="181">
        <v>30.82</v>
      </c>
      <c r="P37" s="181">
        <v>100.97133669282748</v>
      </c>
      <c r="Q37" s="181">
        <v>131.79</v>
      </c>
      <c r="R37" s="181">
        <v>11106.334076788373</v>
      </c>
    </row>
    <row r="38" spans="1:18" x14ac:dyDescent="0.3">
      <c r="A38" s="129">
        <v>45170</v>
      </c>
      <c r="B38" s="130">
        <v>25</v>
      </c>
      <c r="C38" s="131">
        <v>19790.485230584494</v>
      </c>
      <c r="D38" s="132">
        <v>54.42</v>
      </c>
      <c r="E38" s="132">
        <v>180.41659660006556</v>
      </c>
      <c r="F38" s="132">
        <v>234.84</v>
      </c>
      <c r="G38" s="132">
        <v>19610.068633984429</v>
      </c>
      <c r="L38" s="180">
        <v>45170</v>
      </c>
      <c r="M38" s="137">
        <v>25</v>
      </c>
      <c r="N38" s="145">
        <v>11106.334076788373</v>
      </c>
      <c r="O38" s="181">
        <v>30.54</v>
      </c>
      <c r="P38" s="181">
        <v>101.24900786873276</v>
      </c>
      <c r="Q38" s="181">
        <v>131.79</v>
      </c>
      <c r="R38" s="181">
        <v>11005.08506891964</v>
      </c>
    </row>
    <row r="39" spans="1:18" x14ac:dyDescent="0.3">
      <c r="A39" s="129">
        <v>45200</v>
      </c>
      <c r="B39" s="130">
        <v>26</v>
      </c>
      <c r="C39" s="131">
        <v>19610.068633984429</v>
      </c>
      <c r="D39" s="132">
        <v>53.93</v>
      </c>
      <c r="E39" s="132">
        <v>180.91274224071572</v>
      </c>
      <c r="F39" s="132">
        <v>234.84</v>
      </c>
      <c r="G39" s="132">
        <v>19429.155891743714</v>
      </c>
      <c r="L39" s="180">
        <v>45200</v>
      </c>
      <c r="M39" s="137">
        <v>26</v>
      </c>
      <c r="N39" s="145">
        <v>11005.08506891964</v>
      </c>
      <c r="O39" s="181">
        <v>30.26</v>
      </c>
      <c r="P39" s="181">
        <v>101.52744264037177</v>
      </c>
      <c r="Q39" s="181">
        <v>131.79</v>
      </c>
      <c r="R39" s="181">
        <v>10903.557626279267</v>
      </c>
    </row>
    <row r="40" spans="1:18" x14ac:dyDescent="0.3">
      <c r="A40" s="129">
        <v>45231</v>
      </c>
      <c r="B40" s="130">
        <v>27</v>
      </c>
      <c r="C40" s="131">
        <v>19429.155891743714</v>
      </c>
      <c r="D40" s="132">
        <v>53.43</v>
      </c>
      <c r="E40" s="132">
        <v>181.41025228187772</v>
      </c>
      <c r="F40" s="132">
        <v>234.84</v>
      </c>
      <c r="G40" s="132">
        <v>19247.745639461835</v>
      </c>
      <c r="L40" s="180">
        <v>45231</v>
      </c>
      <c r="M40" s="137">
        <v>27</v>
      </c>
      <c r="N40" s="145">
        <v>10903.557626279267</v>
      </c>
      <c r="O40" s="181">
        <v>29.98</v>
      </c>
      <c r="P40" s="181">
        <v>101.80664310763279</v>
      </c>
      <c r="Q40" s="181">
        <v>131.79</v>
      </c>
      <c r="R40" s="181">
        <v>10801.750983171634</v>
      </c>
    </row>
    <row r="41" spans="1:18" x14ac:dyDescent="0.3">
      <c r="A41" s="129">
        <v>45261</v>
      </c>
      <c r="B41" s="130">
        <v>28</v>
      </c>
      <c r="C41" s="131">
        <v>19247.745639461835</v>
      </c>
      <c r="D41" s="132">
        <v>52.93</v>
      </c>
      <c r="E41" s="132">
        <v>181.90913047565286</v>
      </c>
      <c r="F41" s="132">
        <v>234.84</v>
      </c>
      <c r="G41" s="132">
        <v>19065.836508986184</v>
      </c>
      <c r="L41" s="180">
        <v>45261</v>
      </c>
      <c r="M41" s="137">
        <v>28</v>
      </c>
      <c r="N41" s="145">
        <v>10801.750983171634</v>
      </c>
      <c r="O41" s="181">
        <v>29.7</v>
      </c>
      <c r="P41" s="181">
        <v>102.08661137617877</v>
      </c>
      <c r="Q41" s="181">
        <v>131.79</v>
      </c>
      <c r="R41" s="181">
        <v>10699.664371795456</v>
      </c>
    </row>
    <row r="42" spans="1:18" x14ac:dyDescent="0.3">
      <c r="A42" s="129">
        <v>45292</v>
      </c>
      <c r="B42" s="130">
        <v>29</v>
      </c>
      <c r="C42" s="131">
        <v>19065.836508986184</v>
      </c>
      <c r="D42" s="132">
        <v>52.43</v>
      </c>
      <c r="E42" s="132">
        <v>182.40938058446091</v>
      </c>
      <c r="F42" s="132">
        <v>234.84</v>
      </c>
      <c r="G42" s="132">
        <v>18883.427128401723</v>
      </c>
      <c r="L42" s="180">
        <v>45292</v>
      </c>
      <c r="M42" s="137">
        <v>29</v>
      </c>
      <c r="N42" s="145">
        <v>10699.664371795456</v>
      </c>
      <c r="O42" s="181">
        <v>29.42</v>
      </c>
      <c r="P42" s="181">
        <v>102.36734955746327</v>
      </c>
      <c r="Q42" s="181">
        <v>131.79</v>
      </c>
      <c r="R42" s="181">
        <v>10597.297022237992</v>
      </c>
    </row>
    <row r="43" spans="1:18" x14ac:dyDescent="0.3">
      <c r="A43" s="129">
        <v>45323</v>
      </c>
      <c r="B43" s="130">
        <v>30</v>
      </c>
      <c r="C43" s="131">
        <v>18883.427128401723</v>
      </c>
      <c r="D43" s="132">
        <v>51.93</v>
      </c>
      <c r="E43" s="132">
        <v>182.91100638106818</v>
      </c>
      <c r="F43" s="132">
        <v>234.84</v>
      </c>
      <c r="G43" s="132">
        <v>18700.516122020654</v>
      </c>
      <c r="L43" s="180">
        <v>45323</v>
      </c>
      <c r="M43" s="137">
        <v>30</v>
      </c>
      <c r="N43" s="145">
        <v>10597.297022237992</v>
      </c>
      <c r="O43" s="181">
        <v>29.14</v>
      </c>
      <c r="P43" s="181">
        <v>102.64885976874629</v>
      </c>
      <c r="Q43" s="181">
        <v>131.79</v>
      </c>
      <c r="R43" s="181">
        <v>10494.648162469246</v>
      </c>
    </row>
    <row r="44" spans="1:18" x14ac:dyDescent="0.3">
      <c r="A44" s="129">
        <v>45352</v>
      </c>
      <c r="B44" s="130">
        <v>31</v>
      </c>
      <c r="C44" s="131">
        <v>18700.516122020654</v>
      </c>
      <c r="D44" s="132">
        <v>51.43</v>
      </c>
      <c r="E44" s="132">
        <v>183.41401164861611</v>
      </c>
      <c r="F44" s="132">
        <v>234.84</v>
      </c>
      <c r="G44" s="132">
        <v>18517.102110372038</v>
      </c>
      <c r="L44" s="180">
        <v>45352</v>
      </c>
      <c r="M44" s="137">
        <v>31</v>
      </c>
      <c r="N44" s="145">
        <v>10494.648162469246</v>
      </c>
      <c r="O44" s="181">
        <v>28.86</v>
      </c>
      <c r="P44" s="181">
        <v>102.93114413311035</v>
      </c>
      <c r="Q44" s="181">
        <v>131.79</v>
      </c>
      <c r="R44" s="181">
        <v>10391.717018336136</v>
      </c>
    </row>
    <row r="45" spans="1:18" x14ac:dyDescent="0.3">
      <c r="A45" s="129">
        <v>45383</v>
      </c>
      <c r="B45" s="130">
        <v>32</v>
      </c>
      <c r="C45" s="131">
        <v>18517.102110372038</v>
      </c>
      <c r="D45" s="132">
        <v>50.92</v>
      </c>
      <c r="E45" s="132">
        <v>183.91840018064983</v>
      </c>
      <c r="F45" s="132">
        <v>234.84</v>
      </c>
      <c r="G45" s="132">
        <v>18333.183710191388</v>
      </c>
      <c r="L45" s="180">
        <v>45383</v>
      </c>
      <c r="M45" s="137">
        <v>32</v>
      </c>
      <c r="N45" s="145">
        <v>10391.717018336136</v>
      </c>
      <c r="O45" s="181">
        <v>28.58</v>
      </c>
      <c r="P45" s="181">
        <v>103.21420477947639</v>
      </c>
      <c r="Q45" s="181">
        <v>131.79</v>
      </c>
      <c r="R45" s="181">
        <v>10288.502813556659</v>
      </c>
    </row>
    <row r="46" spans="1:18" x14ac:dyDescent="0.3">
      <c r="A46" s="129">
        <v>45413</v>
      </c>
      <c r="B46" s="130">
        <v>33</v>
      </c>
      <c r="C46" s="131">
        <v>18333.183710191388</v>
      </c>
      <c r="D46" s="132">
        <v>50.42</v>
      </c>
      <c r="E46" s="132">
        <v>184.4241757811466</v>
      </c>
      <c r="F46" s="132">
        <v>234.84</v>
      </c>
      <c r="G46" s="132">
        <v>18148.759534410241</v>
      </c>
      <c r="L46" s="180">
        <v>45413</v>
      </c>
      <c r="M46" s="137">
        <v>33</v>
      </c>
      <c r="N46" s="145">
        <v>10288.502813556659</v>
      </c>
      <c r="O46" s="181">
        <v>28.29</v>
      </c>
      <c r="P46" s="181">
        <v>103.49804384261996</v>
      </c>
      <c r="Q46" s="181">
        <v>131.79</v>
      </c>
      <c r="R46" s="181">
        <v>10185.00476971404</v>
      </c>
    </row>
    <row r="47" spans="1:18" x14ac:dyDescent="0.3">
      <c r="A47" s="129">
        <v>45444</v>
      </c>
      <c r="B47" s="130">
        <v>34</v>
      </c>
      <c r="C47" s="131">
        <v>18148.759534410241</v>
      </c>
      <c r="D47" s="132">
        <v>49.91</v>
      </c>
      <c r="E47" s="132">
        <v>184.93134226454475</v>
      </c>
      <c r="F47" s="132">
        <v>234.84</v>
      </c>
      <c r="G47" s="132">
        <v>17963.828192145695</v>
      </c>
      <c r="L47" s="180">
        <v>45444</v>
      </c>
      <c r="M47" s="137">
        <v>34</v>
      </c>
      <c r="N47" s="145">
        <v>10185.00476971404</v>
      </c>
      <c r="O47" s="181">
        <v>28.01</v>
      </c>
      <c r="P47" s="181">
        <v>103.78266346318716</v>
      </c>
      <c r="Q47" s="181">
        <v>131.79</v>
      </c>
      <c r="R47" s="181">
        <v>10081.222106250852</v>
      </c>
    </row>
    <row r="48" spans="1:18" x14ac:dyDescent="0.3">
      <c r="A48" s="129">
        <v>45474</v>
      </c>
      <c r="B48" s="130">
        <v>35</v>
      </c>
      <c r="C48" s="131">
        <v>17963.828192145695</v>
      </c>
      <c r="D48" s="132">
        <v>49.4</v>
      </c>
      <c r="E48" s="132">
        <v>185.43990345577222</v>
      </c>
      <c r="F48" s="132">
        <v>234.84</v>
      </c>
      <c r="G48" s="132">
        <v>17778.388288689923</v>
      </c>
      <c r="L48" s="180">
        <v>45474</v>
      </c>
      <c r="M48" s="137">
        <v>35</v>
      </c>
      <c r="N48" s="145">
        <v>10081.222106250852</v>
      </c>
      <c r="O48" s="181">
        <v>27.72</v>
      </c>
      <c r="P48" s="181">
        <v>104.06806578771092</v>
      </c>
      <c r="Q48" s="181">
        <v>131.79</v>
      </c>
      <c r="R48" s="181">
        <v>9977.1540404631414</v>
      </c>
    </row>
    <row r="49" spans="1:18" x14ac:dyDescent="0.3">
      <c r="A49" s="129">
        <v>45505</v>
      </c>
      <c r="B49" s="130">
        <v>36</v>
      </c>
      <c r="C49" s="131">
        <v>17778.388288689923</v>
      </c>
      <c r="D49" s="132">
        <v>48.89</v>
      </c>
      <c r="E49" s="132">
        <v>185.94986319027566</v>
      </c>
      <c r="F49" s="132">
        <v>234.84</v>
      </c>
      <c r="G49" s="132">
        <v>17592.438425499648</v>
      </c>
      <c r="L49" s="180">
        <v>45505</v>
      </c>
      <c r="M49" s="137">
        <v>36</v>
      </c>
      <c r="N49" s="145">
        <v>9977.1540404631414</v>
      </c>
      <c r="O49" s="181">
        <v>27.44</v>
      </c>
      <c r="P49" s="181">
        <v>104.35425296862715</v>
      </c>
      <c r="Q49" s="181">
        <v>131.79</v>
      </c>
      <c r="R49" s="181">
        <v>9872.799787494514</v>
      </c>
    </row>
    <row r="50" spans="1:18" x14ac:dyDescent="0.3">
      <c r="A50" s="129">
        <v>45536</v>
      </c>
      <c r="B50" s="130">
        <v>37</v>
      </c>
      <c r="C50" s="131">
        <v>17592.438425499648</v>
      </c>
      <c r="D50" s="132">
        <v>48.38</v>
      </c>
      <c r="E50" s="132">
        <v>186.46122531404887</v>
      </c>
      <c r="F50" s="132">
        <v>234.84</v>
      </c>
      <c r="G50" s="132">
        <v>17405.9772001856</v>
      </c>
      <c r="L50" s="180">
        <v>45536</v>
      </c>
      <c r="M50" s="137">
        <v>37</v>
      </c>
      <c r="N50" s="145">
        <v>9872.799787494514</v>
      </c>
      <c r="O50" s="181">
        <v>27.15</v>
      </c>
      <c r="P50" s="181">
        <v>104.64122716429087</v>
      </c>
      <c r="Q50" s="181">
        <v>131.79</v>
      </c>
      <c r="R50" s="181">
        <v>9768.1585603302228</v>
      </c>
    </row>
    <row r="51" spans="1:18" x14ac:dyDescent="0.3">
      <c r="A51" s="129">
        <v>45566</v>
      </c>
      <c r="B51" s="130">
        <v>38</v>
      </c>
      <c r="C51" s="131">
        <v>17405.9772001856</v>
      </c>
      <c r="D51" s="132">
        <v>47.87</v>
      </c>
      <c r="E51" s="132">
        <v>186.97399368366254</v>
      </c>
      <c r="F51" s="132">
        <v>234.84</v>
      </c>
      <c r="G51" s="132">
        <v>17219.003206501937</v>
      </c>
      <c r="L51" s="180">
        <v>45566</v>
      </c>
      <c r="M51" s="137">
        <v>38</v>
      </c>
      <c r="N51" s="145">
        <v>9768.1585603302228</v>
      </c>
      <c r="O51" s="181">
        <v>26.86</v>
      </c>
      <c r="P51" s="181">
        <v>104.92899053899266</v>
      </c>
      <c r="Q51" s="181">
        <v>131.79</v>
      </c>
      <c r="R51" s="181">
        <v>9663.2295697912305</v>
      </c>
    </row>
    <row r="52" spans="1:18" x14ac:dyDescent="0.3">
      <c r="A52" s="129">
        <v>45597</v>
      </c>
      <c r="B52" s="130">
        <v>39</v>
      </c>
      <c r="C52" s="131">
        <v>17219.003206501937</v>
      </c>
      <c r="D52" s="132">
        <v>47.35</v>
      </c>
      <c r="E52" s="132">
        <v>187.48817216629257</v>
      </c>
      <c r="F52" s="132">
        <v>234.84</v>
      </c>
      <c r="G52" s="132">
        <v>17031.515034335644</v>
      </c>
      <c r="L52" s="180">
        <v>45597</v>
      </c>
      <c r="M52" s="137">
        <v>39</v>
      </c>
      <c r="N52" s="145">
        <v>9663.2295697912305</v>
      </c>
      <c r="O52" s="181">
        <v>26.57</v>
      </c>
      <c r="P52" s="181">
        <v>105.21754526297488</v>
      </c>
      <c r="Q52" s="181">
        <v>131.79</v>
      </c>
      <c r="R52" s="181">
        <v>9558.012024528256</v>
      </c>
    </row>
    <row r="53" spans="1:18" x14ac:dyDescent="0.3">
      <c r="A53" s="129">
        <v>45627</v>
      </c>
      <c r="B53" s="130">
        <v>40</v>
      </c>
      <c r="C53" s="131">
        <v>17031.515034335644</v>
      </c>
      <c r="D53" s="132">
        <v>46.84</v>
      </c>
      <c r="E53" s="132">
        <v>188.0037646397499</v>
      </c>
      <c r="F53" s="132">
        <v>234.84</v>
      </c>
      <c r="G53" s="132">
        <v>16843.511269695893</v>
      </c>
      <c r="L53" s="180">
        <v>45627</v>
      </c>
      <c r="M53" s="137">
        <v>40</v>
      </c>
      <c r="N53" s="145">
        <v>9558.012024528256</v>
      </c>
      <c r="O53" s="181">
        <v>26.28</v>
      </c>
      <c r="P53" s="181">
        <v>105.50689351244806</v>
      </c>
      <c r="Q53" s="181">
        <v>131.79</v>
      </c>
      <c r="R53" s="181">
        <v>9452.5051310158087</v>
      </c>
    </row>
    <row r="54" spans="1:18" x14ac:dyDescent="0.3">
      <c r="A54" s="129">
        <v>45658</v>
      </c>
      <c r="B54" s="130">
        <v>41</v>
      </c>
      <c r="C54" s="131">
        <v>16843.511269695893</v>
      </c>
      <c r="D54" s="132">
        <v>46.32</v>
      </c>
      <c r="E54" s="132">
        <v>188.52077499250922</v>
      </c>
      <c r="F54" s="132">
        <v>234.84</v>
      </c>
      <c r="G54" s="132">
        <v>16654.990494703383</v>
      </c>
      <c r="L54" s="180">
        <v>45658</v>
      </c>
      <c r="M54" s="137">
        <v>41</v>
      </c>
      <c r="N54" s="145">
        <v>9452.5051310158087</v>
      </c>
      <c r="O54" s="181">
        <v>25.99</v>
      </c>
      <c r="P54" s="181">
        <v>105.7970374696073</v>
      </c>
      <c r="Q54" s="181">
        <v>131.79</v>
      </c>
      <c r="R54" s="181">
        <v>9346.7080935462018</v>
      </c>
    </row>
    <row r="55" spans="1:18" x14ac:dyDescent="0.3">
      <c r="A55" s="129">
        <v>45689</v>
      </c>
      <c r="B55" s="130">
        <v>42</v>
      </c>
      <c r="C55" s="131">
        <v>16654.990494703383</v>
      </c>
      <c r="D55" s="132">
        <v>45.8</v>
      </c>
      <c r="E55" s="132">
        <v>189.03920712373861</v>
      </c>
      <c r="F55" s="132">
        <v>234.84</v>
      </c>
      <c r="G55" s="132">
        <v>16465.951287579643</v>
      </c>
      <c r="L55" s="180">
        <v>45689</v>
      </c>
      <c r="M55" s="137">
        <v>42</v>
      </c>
      <c r="N55" s="145">
        <v>9346.7080935462018</v>
      </c>
      <c r="O55" s="181">
        <v>25.7</v>
      </c>
      <c r="P55" s="181">
        <v>106.08797932264872</v>
      </c>
      <c r="Q55" s="181">
        <v>131.79</v>
      </c>
      <c r="R55" s="181">
        <v>9240.6201142235532</v>
      </c>
    </row>
    <row r="56" spans="1:18" x14ac:dyDescent="0.3">
      <c r="A56" s="129">
        <v>45717</v>
      </c>
      <c r="B56" s="130">
        <v>43</v>
      </c>
      <c r="C56" s="131">
        <v>16465.951287579643</v>
      </c>
      <c r="D56" s="132">
        <v>45.28</v>
      </c>
      <c r="E56" s="132">
        <v>189.55906494332891</v>
      </c>
      <c r="F56" s="132">
        <v>234.84</v>
      </c>
      <c r="G56" s="132">
        <v>16276.392222636314</v>
      </c>
      <c r="L56" s="180">
        <v>45717</v>
      </c>
      <c r="M56" s="137">
        <v>43</v>
      </c>
      <c r="N56" s="145">
        <v>9240.6201142235532</v>
      </c>
      <c r="O56" s="181">
        <v>25.41</v>
      </c>
      <c r="P56" s="181">
        <v>106.379721265786</v>
      </c>
      <c r="Q56" s="181">
        <v>131.79</v>
      </c>
      <c r="R56" s="181">
        <v>9134.2403929577667</v>
      </c>
    </row>
    <row r="57" spans="1:18" x14ac:dyDescent="0.3">
      <c r="A57" s="129">
        <v>45748</v>
      </c>
      <c r="B57" s="130">
        <v>44</v>
      </c>
      <c r="C57" s="131">
        <v>16276.392222636314</v>
      </c>
      <c r="D57" s="132">
        <v>44.76</v>
      </c>
      <c r="E57" s="132">
        <v>190.08035237192306</v>
      </c>
      <c r="F57" s="132">
        <v>234.84</v>
      </c>
      <c r="G57" s="132">
        <v>16086.311870264391</v>
      </c>
      <c r="L57" s="180">
        <v>45748</v>
      </c>
      <c r="M57" s="137">
        <v>44</v>
      </c>
      <c r="N57" s="145">
        <v>9134.2403929577667</v>
      </c>
      <c r="O57" s="181">
        <v>25.12</v>
      </c>
      <c r="P57" s="181">
        <v>106.67226549926693</v>
      </c>
      <c r="Q57" s="181">
        <v>131.79</v>
      </c>
      <c r="R57" s="181">
        <v>9027.5681274585004</v>
      </c>
    </row>
    <row r="58" spans="1:18" x14ac:dyDescent="0.3">
      <c r="A58" s="129">
        <v>45778</v>
      </c>
      <c r="B58" s="130">
        <v>45</v>
      </c>
      <c r="C58" s="131">
        <v>16086.311870264391</v>
      </c>
      <c r="D58" s="132">
        <v>44.24</v>
      </c>
      <c r="E58" s="132">
        <v>190.60307334094585</v>
      </c>
      <c r="F58" s="132">
        <v>234.84</v>
      </c>
      <c r="G58" s="132">
        <v>15895.708796923445</v>
      </c>
      <c r="L58" s="180">
        <v>45778</v>
      </c>
      <c r="M58" s="137">
        <v>45</v>
      </c>
      <c r="N58" s="145">
        <v>9027.5681274585004</v>
      </c>
      <c r="O58" s="181">
        <v>24.83</v>
      </c>
      <c r="P58" s="181">
        <v>106.9656142293899</v>
      </c>
      <c r="Q58" s="181">
        <v>131.79</v>
      </c>
      <c r="R58" s="181">
        <v>8920.6025132291106</v>
      </c>
    </row>
    <row r="59" spans="1:18" x14ac:dyDescent="0.3">
      <c r="A59" s="129">
        <v>45809</v>
      </c>
      <c r="B59" s="130">
        <v>46</v>
      </c>
      <c r="C59" s="131">
        <v>15895.708796923445</v>
      </c>
      <c r="D59" s="132">
        <v>43.71</v>
      </c>
      <c r="E59" s="132">
        <v>191.12723179263344</v>
      </c>
      <c r="F59" s="132">
        <v>234.84</v>
      </c>
      <c r="G59" s="132">
        <v>15704.581565130811</v>
      </c>
      <c r="L59" s="180">
        <v>45809</v>
      </c>
      <c r="M59" s="137">
        <v>46</v>
      </c>
      <c r="N59" s="145">
        <v>8920.6025132291106</v>
      </c>
      <c r="O59" s="181">
        <v>24.53</v>
      </c>
      <c r="P59" s="181">
        <v>107.25976966852072</v>
      </c>
      <c r="Q59" s="181">
        <v>131.79</v>
      </c>
      <c r="R59" s="181">
        <v>8813.34274356059</v>
      </c>
    </row>
    <row r="60" spans="1:18" x14ac:dyDescent="0.3">
      <c r="A60" s="129">
        <v>45839</v>
      </c>
      <c r="B60" s="130">
        <v>47</v>
      </c>
      <c r="C60" s="131">
        <v>15704.581565130811</v>
      </c>
      <c r="D60" s="132">
        <v>43.19</v>
      </c>
      <c r="E60" s="132">
        <v>191.65283168006317</v>
      </c>
      <c r="F60" s="132">
        <v>234.84</v>
      </c>
      <c r="G60" s="132">
        <v>15512.928733450748</v>
      </c>
      <c r="L60" s="180">
        <v>45839</v>
      </c>
      <c r="M60" s="137">
        <v>47</v>
      </c>
      <c r="N60" s="145">
        <v>8813.34274356059</v>
      </c>
      <c r="O60" s="181">
        <v>24.24</v>
      </c>
      <c r="P60" s="181">
        <v>107.55473403510915</v>
      </c>
      <c r="Q60" s="181">
        <v>131.79</v>
      </c>
      <c r="R60" s="181">
        <v>8705.7880095254804</v>
      </c>
    </row>
    <row r="61" spans="1:18" x14ac:dyDescent="0.3">
      <c r="A61" s="129">
        <v>45870</v>
      </c>
      <c r="B61" s="130">
        <v>48</v>
      </c>
      <c r="C61" s="131">
        <v>15512.928733450748</v>
      </c>
      <c r="D61" s="132">
        <v>42.66</v>
      </c>
      <c r="E61" s="132">
        <v>192.17987696718336</v>
      </c>
      <c r="F61" s="132">
        <v>234.84</v>
      </c>
      <c r="G61" s="132">
        <v>15320.748856483564</v>
      </c>
      <c r="L61" s="180">
        <v>45870</v>
      </c>
      <c r="M61" s="137">
        <v>48</v>
      </c>
      <c r="N61" s="145">
        <v>8705.7880095254804</v>
      </c>
      <c r="O61" s="181">
        <v>23.94</v>
      </c>
      <c r="P61" s="181">
        <v>107.85050955370571</v>
      </c>
      <c r="Q61" s="181">
        <v>131.79</v>
      </c>
      <c r="R61" s="181">
        <v>8597.9374999717747</v>
      </c>
    </row>
    <row r="62" spans="1:18" x14ac:dyDescent="0.3">
      <c r="A62" s="129">
        <v>45901</v>
      </c>
      <c r="B62" s="130">
        <v>49</v>
      </c>
      <c r="C62" s="131">
        <v>15320.748856483564</v>
      </c>
      <c r="D62" s="132">
        <v>42.13</v>
      </c>
      <c r="E62" s="132">
        <v>192.70837162884314</v>
      </c>
      <c r="F62" s="132">
        <v>234.84</v>
      </c>
      <c r="G62" s="132">
        <v>15128.04048485472</v>
      </c>
      <c r="L62" s="180">
        <v>45901</v>
      </c>
      <c r="M62" s="137">
        <v>49</v>
      </c>
      <c r="N62" s="145">
        <v>8597.9374999717747</v>
      </c>
      <c r="O62" s="181">
        <v>23.64</v>
      </c>
      <c r="P62" s="181">
        <v>108.1470984549784</v>
      </c>
      <c r="Q62" s="181">
        <v>131.79</v>
      </c>
      <c r="R62" s="181">
        <v>8489.7904015167969</v>
      </c>
    </row>
    <row r="63" spans="1:18" x14ac:dyDescent="0.3">
      <c r="A63" s="129">
        <v>45931</v>
      </c>
      <c r="B63" s="130">
        <v>50</v>
      </c>
      <c r="C63" s="131">
        <v>15128.04048485472</v>
      </c>
      <c r="D63" s="132">
        <v>41.6</v>
      </c>
      <c r="E63" s="132">
        <v>193.23831965082243</v>
      </c>
      <c r="F63" s="132">
        <v>234.84</v>
      </c>
      <c r="G63" s="132">
        <v>14934.802165203899</v>
      </c>
      <c r="L63" s="180">
        <v>45931</v>
      </c>
      <c r="M63" s="137">
        <v>50</v>
      </c>
      <c r="N63" s="145">
        <v>8489.7904015167969</v>
      </c>
      <c r="O63" s="181">
        <v>23.35</v>
      </c>
      <c r="P63" s="181">
        <v>108.44450297572959</v>
      </c>
      <c r="Q63" s="181">
        <v>131.79</v>
      </c>
      <c r="R63" s="181">
        <v>8381.3458985410671</v>
      </c>
    </row>
    <row r="64" spans="1:18" x14ac:dyDescent="0.3">
      <c r="A64" s="129">
        <v>45962</v>
      </c>
      <c r="B64" s="130">
        <v>51</v>
      </c>
      <c r="C64" s="131">
        <v>14934.802165203899</v>
      </c>
      <c r="D64" s="132">
        <v>41.07</v>
      </c>
      <c r="E64" s="132">
        <v>193.7697250298622</v>
      </c>
      <c r="F64" s="132">
        <v>234.84</v>
      </c>
      <c r="G64" s="132">
        <v>14741.032440174036</v>
      </c>
      <c r="L64" s="180">
        <v>45962</v>
      </c>
      <c r="M64" s="137">
        <v>51</v>
      </c>
      <c r="N64" s="145">
        <v>8381.3458985410671</v>
      </c>
      <c r="O64" s="181">
        <v>23.05</v>
      </c>
      <c r="P64" s="181">
        <v>108.74272535891284</v>
      </c>
      <c r="Q64" s="181">
        <v>131.79</v>
      </c>
      <c r="R64" s="181">
        <v>8272.6031731821549</v>
      </c>
    </row>
    <row r="65" spans="1:18" x14ac:dyDescent="0.3">
      <c r="A65" s="129">
        <v>45992</v>
      </c>
      <c r="B65" s="130">
        <v>52</v>
      </c>
      <c r="C65" s="131">
        <v>14741.032440174036</v>
      </c>
      <c r="D65" s="132">
        <v>40.54</v>
      </c>
      <c r="E65" s="132">
        <v>194.30259177369433</v>
      </c>
      <c r="F65" s="132">
        <v>234.84</v>
      </c>
      <c r="G65" s="132">
        <v>14546.729848400342</v>
      </c>
      <c r="L65" s="180">
        <v>45992</v>
      </c>
      <c r="M65" s="137">
        <v>52</v>
      </c>
      <c r="N65" s="145">
        <v>8272.6031731821549</v>
      </c>
      <c r="O65" s="181">
        <v>22.75</v>
      </c>
      <c r="P65" s="181">
        <v>109.04176785364986</v>
      </c>
      <c r="Q65" s="181">
        <v>131.79</v>
      </c>
      <c r="R65" s="181">
        <v>8163.5614053285053</v>
      </c>
    </row>
    <row r="66" spans="1:18" x14ac:dyDescent="0.3">
      <c r="A66" s="129">
        <v>46023</v>
      </c>
      <c r="B66" s="130">
        <v>53</v>
      </c>
      <c r="C66" s="131">
        <v>14546.729848400342</v>
      </c>
      <c r="D66" s="132">
        <v>40</v>
      </c>
      <c r="E66" s="132">
        <v>194.836923901072</v>
      </c>
      <c r="F66" s="132">
        <v>234.84</v>
      </c>
      <c r="G66" s="132">
        <v>14351.892924499271</v>
      </c>
      <c r="L66" s="180">
        <v>46023</v>
      </c>
      <c r="M66" s="137">
        <v>53</v>
      </c>
      <c r="N66" s="145">
        <v>8163.5614053285053</v>
      </c>
      <c r="O66" s="181">
        <v>22.45</v>
      </c>
      <c r="P66" s="181">
        <v>109.3416327152474</v>
      </c>
      <c r="Q66" s="181">
        <v>131.79</v>
      </c>
      <c r="R66" s="181">
        <v>8054.2197726132581</v>
      </c>
    </row>
    <row r="67" spans="1:18" x14ac:dyDescent="0.3">
      <c r="A67" s="129">
        <v>46054</v>
      </c>
      <c r="B67" s="130">
        <v>54</v>
      </c>
      <c r="C67" s="131">
        <v>14351.892924499271</v>
      </c>
      <c r="D67" s="132">
        <v>39.47</v>
      </c>
      <c r="E67" s="132">
        <v>195.37272544179993</v>
      </c>
      <c r="F67" s="132">
        <v>234.84</v>
      </c>
      <c r="G67" s="132">
        <v>14156.520199057471</v>
      </c>
      <c r="L67" s="180">
        <v>46054</v>
      </c>
      <c r="M67" s="137">
        <v>54</v>
      </c>
      <c r="N67" s="145">
        <v>8054.2197726132581</v>
      </c>
      <c r="O67" s="181">
        <v>22.15</v>
      </c>
      <c r="P67" s="181">
        <v>109.64232220521431</v>
      </c>
      <c r="Q67" s="181">
        <v>131.79</v>
      </c>
      <c r="R67" s="181">
        <v>7944.5774504080437</v>
      </c>
    </row>
    <row r="68" spans="1:18" x14ac:dyDescent="0.3">
      <c r="A68" s="129">
        <v>46082</v>
      </c>
      <c r="B68" s="130">
        <v>55</v>
      </c>
      <c r="C68" s="131">
        <v>14156.520199057471</v>
      </c>
      <c r="D68" s="132">
        <v>38.93</v>
      </c>
      <c r="E68" s="132">
        <v>195.91000043676485</v>
      </c>
      <c r="F68" s="132">
        <v>234.84</v>
      </c>
      <c r="G68" s="132">
        <v>13960.610198620707</v>
      </c>
      <c r="L68" s="180">
        <v>46082</v>
      </c>
      <c r="M68" s="137">
        <v>55</v>
      </c>
      <c r="N68" s="145">
        <v>7944.5774504080437</v>
      </c>
      <c r="O68" s="181">
        <v>21.85</v>
      </c>
      <c r="P68" s="181">
        <v>109.94383859127866</v>
      </c>
      <c r="Q68" s="181">
        <v>131.79</v>
      </c>
      <c r="R68" s="181">
        <v>7834.6336118167646</v>
      </c>
    </row>
    <row r="69" spans="1:18" x14ac:dyDescent="0.3">
      <c r="A69" s="129">
        <v>46113</v>
      </c>
      <c r="B69" s="130">
        <v>56</v>
      </c>
      <c r="C69" s="131">
        <v>13960.610198620707</v>
      </c>
      <c r="D69" s="132">
        <v>38.39</v>
      </c>
      <c r="E69" s="132">
        <v>196.44875293796596</v>
      </c>
      <c r="F69" s="132">
        <v>234.84</v>
      </c>
      <c r="G69" s="132">
        <v>13764.161445682741</v>
      </c>
      <c r="L69" s="180">
        <v>46113</v>
      </c>
      <c r="M69" s="137">
        <v>56</v>
      </c>
      <c r="N69" s="145">
        <v>7834.6336118167646</v>
      </c>
      <c r="O69" s="181">
        <v>21.55</v>
      </c>
      <c r="P69" s="181">
        <v>110.24618414740466</v>
      </c>
      <c r="Q69" s="181">
        <v>131.79</v>
      </c>
      <c r="R69" s="181">
        <v>7724.3874276693596</v>
      </c>
    </row>
    <row r="70" spans="1:18" x14ac:dyDescent="0.3">
      <c r="A70" s="129">
        <v>46143</v>
      </c>
      <c r="B70" s="130">
        <v>57</v>
      </c>
      <c r="C70" s="131">
        <v>13764.161445682741</v>
      </c>
      <c r="D70" s="132">
        <v>37.85</v>
      </c>
      <c r="E70" s="132">
        <v>196.98898700854537</v>
      </c>
      <c r="F70" s="132">
        <v>234.84</v>
      </c>
      <c r="G70" s="132">
        <v>13567.172458674195</v>
      </c>
      <c r="L70" s="180">
        <v>46143</v>
      </c>
      <c r="M70" s="137">
        <v>57</v>
      </c>
      <c r="N70" s="145">
        <v>7724.3874276693596</v>
      </c>
      <c r="O70" s="181">
        <v>21.24</v>
      </c>
      <c r="P70" s="181">
        <v>110.54936115381004</v>
      </c>
      <c r="Q70" s="181">
        <v>131.79</v>
      </c>
      <c r="R70" s="181">
        <v>7613.8380665155491</v>
      </c>
    </row>
    <row r="71" spans="1:18" x14ac:dyDescent="0.3">
      <c r="A71" s="129">
        <v>46174</v>
      </c>
      <c r="B71" s="130">
        <v>58</v>
      </c>
      <c r="C71" s="131">
        <v>13567.172458674195</v>
      </c>
      <c r="D71" s="132">
        <v>37.31</v>
      </c>
      <c r="E71" s="132">
        <v>197.53070672281888</v>
      </c>
      <c r="F71" s="132">
        <v>234.84</v>
      </c>
      <c r="G71" s="132">
        <v>13369.641751951376</v>
      </c>
      <c r="L71" s="180">
        <v>46174</v>
      </c>
      <c r="M71" s="137">
        <v>58</v>
      </c>
      <c r="N71" s="145">
        <v>7613.8380665155491</v>
      </c>
      <c r="O71" s="181">
        <v>20.94</v>
      </c>
      <c r="P71" s="181">
        <v>110.85337189698302</v>
      </c>
      <c r="Q71" s="181">
        <v>131.79</v>
      </c>
      <c r="R71" s="181">
        <v>7502.9846946185662</v>
      </c>
    </row>
    <row r="72" spans="1:18" x14ac:dyDescent="0.3">
      <c r="A72" s="129">
        <v>46204</v>
      </c>
      <c r="B72" s="130">
        <v>59</v>
      </c>
      <c r="C72" s="131">
        <v>13369.641751951376</v>
      </c>
      <c r="D72" s="132">
        <v>36.770000000000003</v>
      </c>
      <c r="E72" s="132">
        <v>198.07391616630665</v>
      </c>
      <c r="F72" s="132">
        <v>234.84</v>
      </c>
      <c r="G72" s="132">
        <v>13171.56783578507</v>
      </c>
      <c r="L72" s="180">
        <v>46204</v>
      </c>
      <c r="M72" s="137">
        <v>59</v>
      </c>
      <c r="N72" s="145">
        <v>7502.9846946185662</v>
      </c>
      <c r="O72" s="181">
        <v>20.63</v>
      </c>
      <c r="P72" s="181">
        <v>111.15821866969972</v>
      </c>
      <c r="Q72" s="181">
        <v>131.79</v>
      </c>
      <c r="R72" s="181">
        <v>7391.8264759488666</v>
      </c>
    </row>
    <row r="73" spans="1:18" x14ac:dyDescent="0.3">
      <c r="A73" s="129">
        <v>46235</v>
      </c>
      <c r="B73" s="130">
        <v>60</v>
      </c>
      <c r="C73" s="131">
        <v>13171.56783578507</v>
      </c>
      <c r="D73" s="132">
        <v>36.22</v>
      </c>
      <c r="E73" s="132">
        <v>198.618619435764</v>
      </c>
      <c r="F73" s="132">
        <v>234.84</v>
      </c>
      <c r="G73" s="132">
        <v>12972.949216349307</v>
      </c>
      <c r="L73" s="180">
        <v>46235</v>
      </c>
      <c r="M73" s="137">
        <v>60</v>
      </c>
      <c r="N73" s="145">
        <v>7391.8264759488666</v>
      </c>
      <c r="O73" s="181">
        <v>20.329999999999998</v>
      </c>
      <c r="P73" s="181">
        <v>111.46390377104142</v>
      </c>
      <c r="Q73" s="181">
        <v>131.79</v>
      </c>
      <c r="R73" s="181">
        <v>7280.3625721778253</v>
      </c>
    </row>
    <row r="74" spans="1:18" x14ac:dyDescent="0.3">
      <c r="A74" s="129">
        <v>46266</v>
      </c>
      <c r="B74" s="130">
        <v>61</v>
      </c>
      <c r="C74" s="131">
        <v>12972.949216349307</v>
      </c>
      <c r="D74" s="132">
        <v>35.68</v>
      </c>
      <c r="E74" s="132">
        <v>199.16482063921234</v>
      </c>
      <c r="F74" s="132">
        <v>234.84</v>
      </c>
      <c r="G74" s="132">
        <v>12773.784395710094</v>
      </c>
      <c r="L74" s="180">
        <v>46266</v>
      </c>
      <c r="M74" s="137">
        <v>61</v>
      </c>
      <c r="N74" s="145">
        <v>7280.3625721778253</v>
      </c>
      <c r="O74" s="181">
        <v>20.02</v>
      </c>
      <c r="P74" s="181">
        <v>111.77042950641176</v>
      </c>
      <c r="Q74" s="181">
        <v>131.79</v>
      </c>
      <c r="R74" s="181">
        <v>7168.592142671414</v>
      </c>
    </row>
    <row r="75" spans="1:18" x14ac:dyDescent="0.3">
      <c r="A75" s="129">
        <v>46296</v>
      </c>
      <c r="B75" s="130">
        <v>62</v>
      </c>
      <c r="C75" s="131">
        <v>12773.784395710094</v>
      </c>
      <c r="D75" s="132">
        <v>35.130000000000003</v>
      </c>
      <c r="E75" s="132">
        <v>199.71252389597018</v>
      </c>
      <c r="F75" s="132">
        <v>234.84</v>
      </c>
      <c r="G75" s="132">
        <v>12574.071871814123</v>
      </c>
      <c r="L75" s="180">
        <v>46296</v>
      </c>
      <c r="M75" s="137">
        <v>62</v>
      </c>
      <c r="N75" s="145">
        <v>7168.592142671414</v>
      </c>
      <c r="O75" s="181">
        <v>19.71</v>
      </c>
      <c r="P75" s="181">
        <v>112.07779818755439</v>
      </c>
      <c r="Q75" s="181">
        <v>131.79</v>
      </c>
      <c r="R75" s="181">
        <v>7056.5143444838595</v>
      </c>
    </row>
    <row r="76" spans="1:18" x14ac:dyDescent="0.3">
      <c r="A76" s="129">
        <v>46327</v>
      </c>
      <c r="B76" s="130">
        <v>63</v>
      </c>
      <c r="C76" s="131">
        <v>12574.071871814123</v>
      </c>
      <c r="D76" s="132">
        <v>34.58</v>
      </c>
      <c r="E76" s="132">
        <v>200.26173333668407</v>
      </c>
      <c r="F76" s="132">
        <v>234.84</v>
      </c>
      <c r="G76" s="132">
        <v>12373.81013847744</v>
      </c>
      <c r="L76" s="180">
        <v>46327</v>
      </c>
      <c r="M76" s="137">
        <v>63</v>
      </c>
      <c r="N76" s="145">
        <v>7056.5143444838595</v>
      </c>
      <c r="O76" s="181">
        <v>19.41</v>
      </c>
      <c r="P76" s="181">
        <v>112.38601213257016</v>
      </c>
      <c r="Q76" s="181">
        <v>131.79</v>
      </c>
      <c r="R76" s="181">
        <v>6944.1283323512889</v>
      </c>
    </row>
    <row r="77" spans="1:18" x14ac:dyDescent="0.3">
      <c r="A77" s="129">
        <v>46357</v>
      </c>
      <c r="B77" s="130">
        <v>64</v>
      </c>
      <c r="C77" s="131">
        <v>12373.81013847744</v>
      </c>
      <c r="D77" s="132">
        <v>34.03</v>
      </c>
      <c r="E77" s="132">
        <v>200.81245310335996</v>
      </c>
      <c r="F77" s="132">
        <v>234.84</v>
      </c>
      <c r="G77" s="132">
        <v>12172.997685374081</v>
      </c>
      <c r="L77" s="180">
        <v>46357</v>
      </c>
      <c r="M77" s="137">
        <v>64</v>
      </c>
      <c r="N77" s="145">
        <v>6944.1283323512889</v>
      </c>
      <c r="O77" s="181">
        <v>19.100000000000001</v>
      </c>
      <c r="P77" s="181">
        <v>112.69507366593473</v>
      </c>
      <c r="Q77" s="181">
        <v>131.79</v>
      </c>
      <c r="R77" s="181">
        <v>6831.4332586853543</v>
      </c>
    </row>
    <row r="78" spans="1:18" x14ac:dyDescent="0.3">
      <c r="A78" s="129">
        <v>46388</v>
      </c>
      <c r="B78" s="130">
        <v>65</v>
      </c>
      <c r="C78" s="131">
        <v>12172.997685374081</v>
      </c>
      <c r="D78" s="132">
        <v>33.479999999999997</v>
      </c>
      <c r="E78" s="132">
        <v>201.36468734939419</v>
      </c>
      <c r="F78" s="132">
        <v>234.84</v>
      </c>
      <c r="G78" s="132">
        <v>11971.632998024686</v>
      </c>
      <c r="L78" s="180">
        <v>46388</v>
      </c>
      <c r="M78" s="137">
        <v>65</v>
      </c>
      <c r="N78" s="145">
        <v>6831.4332586853543</v>
      </c>
      <c r="O78" s="181">
        <v>18.79</v>
      </c>
      <c r="P78" s="181">
        <v>113.00498511851605</v>
      </c>
      <c r="Q78" s="181">
        <v>131.79</v>
      </c>
      <c r="R78" s="181">
        <v>6718.4282735668385</v>
      </c>
    </row>
    <row r="79" spans="1:18" x14ac:dyDescent="0.3">
      <c r="A79" s="129">
        <v>46419</v>
      </c>
      <c r="B79" s="130">
        <v>66</v>
      </c>
      <c r="C79" s="131">
        <v>11971.632998024686</v>
      </c>
      <c r="D79" s="132">
        <v>32.92</v>
      </c>
      <c r="E79" s="132">
        <v>201.91844023960502</v>
      </c>
      <c r="F79" s="132">
        <v>234.84</v>
      </c>
      <c r="G79" s="132">
        <v>11769.714557785081</v>
      </c>
      <c r="L79" s="180">
        <v>46419</v>
      </c>
      <c r="M79" s="137">
        <v>66</v>
      </c>
      <c r="N79" s="145">
        <v>6718.4282735668385</v>
      </c>
      <c r="O79" s="181">
        <v>18.48</v>
      </c>
      <c r="P79" s="181">
        <v>113.31574882759197</v>
      </c>
      <c r="Q79" s="181">
        <v>131.79</v>
      </c>
      <c r="R79" s="181">
        <v>6605.1125247392465</v>
      </c>
    </row>
    <row r="80" spans="1:18" x14ac:dyDescent="0.3">
      <c r="A80" s="129">
        <v>46447</v>
      </c>
      <c r="B80" s="130">
        <v>67</v>
      </c>
      <c r="C80" s="131">
        <v>11769.714557785081</v>
      </c>
      <c r="D80" s="132">
        <v>32.369999999999997</v>
      </c>
      <c r="E80" s="132">
        <v>202.47371595026394</v>
      </c>
      <c r="F80" s="132">
        <v>234.84</v>
      </c>
      <c r="G80" s="132">
        <v>11567.240841834817</v>
      </c>
      <c r="L80" s="180">
        <v>46447</v>
      </c>
      <c r="M80" s="137">
        <v>67</v>
      </c>
      <c r="N80" s="145">
        <v>6605.1125247392465</v>
      </c>
      <c r="O80" s="181">
        <v>18.16</v>
      </c>
      <c r="P80" s="181">
        <v>113.62736713686786</v>
      </c>
      <c r="Q80" s="181">
        <v>131.79</v>
      </c>
      <c r="R80" s="181">
        <v>6491.4851576023784</v>
      </c>
    </row>
    <row r="81" spans="1:18" x14ac:dyDescent="0.3">
      <c r="A81" s="129">
        <v>46478</v>
      </c>
      <c r="B81" s="130">
        <v>68</v>
      </c>
      <c r="C81" s="131">
        <v>11567.240841834817</v>
      </c>
      <c r="D81" s="132">
        <v>31.81</v>
      </c>
      <c r="E81" s="132">
        <v>203.03051866912719</v>
      </c>
      <c r="F81" s="132">
        <v>234.84</v>
      </c>
      <c r="G81" s="132">
        <v>11364.210323165689</v>
      </c>
      <c r="L81" s="180">
        <v>46478</v>
      </c>
      <c r="M81" s="137">
        <v>68</v>
      </c>
      <c r="N81" s="145">
        <v>6491.4851576023784</v>
      </c>
      <c r="O81" s="181">
        <v>17.850000000000001</v>
      </c>
      <c r="P81" s="181">
        <v>113.93984239649423</v>
      </c>
      <c r="Q81" s="181">
        <v>131.79</v>
      </c>
      <c r="R81" s="181">
        <v>6377.5453152058844</v>
      </c>
    </row>
    <row r="82" spans="1:18" x14ac:dyDescent="0.3">
      <c r="A82" s="129">
        <v>46508</v>
      </c>
      <c r="B82" s="130">
        <v>69</v>
      </c>
      <c r="C82" s="131">
        <v>11364.210323165689</v>
      </c>
      <c r="D82" s="132">
        <v>31.25</v>
      </c>
      <c r="E82" s="132">
        <v>203.58885259546727</v>
      </c>
      <c r="F82" s="132">
        <v>234.84</v>
      </c>
      <c r="G82" s="132">
        <v>11160.621470570222</v>
      </c>
      <c r="L82" s="180">
        <v>46508</v>
      </c>
      <c r="M82" s="137">
        <v>69</v>
      </c>
      <c r="N82" s="145">
        <v>6377.5453152058844</v>
      </c>
      <c r="O82" s="181">
        <v>17.54</v>
      </c>
      <c r="P82" s="181">
        <v>114.2531769630846</v>
      </c>
      <c r="Q82" s="181">
        <v>131.79</v>
      </c>
      <c r="R82" s="181">
        <v>6263.2921382427994</v>
      </c>
    </row>
    <row r="83" spans="1:18" x14ac:dyDescent="0.3">
      <c r="A83" s="129">
        <v>46539</v>
      </c>
      <c r="B83" s="130">
        <v>70</v>
      </c>
      <c r="C83" s="131">
        <v>11160.621470570222</v>
      </c>
      <c r="D83" s="132">
        <v>30.69</v>
      </c>
      <c r="E83" s="132">
        <v>204.14872194010482</v>
      </c>
      <c r="F83" s="132">
        <v>234.84</v>
      </c>
      <c r="G83" s="132">
        <v>10956.472748630118</v>
      </c>
      <c r="L83" s="180">
        <v>46539</v>
      </c>
      <c r="M83" s="137">
        <v>70</v>
      </c>
      <c r="N83" s="145">
        <v>6263.2921382427994</v>
      </c>
      <c r="O83" s="181">
        <v>17.22</v>
      </c>
      <c r="P83" s="181">
        <v>114.56737319973308</v>
      </c>
      <c r="Q83" s="181">
        <v>131.79</v>
      </c>
      <c r="R83" s="181">
        <v>6148.7247650430663</v>
      </c>
    </row>
    <row r="84" spans="1:18" x14ac:dyDescent="0.3">
      <c r="A84" s="129">
        <v>46569</v>
      </c>
      <c r="B84" s="130">
        <v>71</v>
      </c>
      <c r="C84" s="131">
        <v>10956.472748630118</v>
      </c>
      <c r="D84" s="132">
        <v>30.13</v>
      </c>
      <c r="E84" s="132">
        <v>204.7101309254401</v>
      </c>
      <c r="F84" s="132">
        <v>234.84</v>
      </c>
      <c r="G84" s="132">
        <v>10751.762617704679</v>
      </c>
      <c r="L84" s="180">
        <v>46569</v>
      </c>
      <c r="M84" s="137">
        <v>71</v>
      </c>
      <c r="N84" s="145">
        <v>6148.7247650430663</v>
      </c>
      <c r="O84" s="181">
        <v>16.91</v>
      </c>
      <c r="P84" s="181">
        <v>114.88243347603235</v>
      </c>
      <c r="Q84" s="181">
        <v>131.79</v>
      </c>
      <c r="R84" s="181">
        <v>6033.8423315670343</v>
      </c>
    </row>
    <row r="85" spans="1:18" x14ac:dyDescent="0.3">
      <c r="A85" s="129">
        <v>46600</v>
      </c>
      <c r="B85" s="130">
        <v>72</v>
      </c>
      <c r="C85" s="131">
        <v>10751.762617704679</v>
      </c>
      <c r="D85" s="132">
        <v>29.57</v>
      </c>
      <c r="E85" s="132">
        <v>205.27308378548503</v>
      </c>
      <c r="F85" s="132">
        <v>234.84</v>
      </c>
      <c r="G85" s="132">
        <v>10546.489533919193</v>
      </c>
      <c r="L85" s="180">
        <v>46600</v>
      </c>
      <c r="M85" s="137">
        <v>72</v>
      </c>
      <c r="N85" s="145">
        <v>6033.8423315670343</v>
      </c>
      <c r="O85" s="181">
        <v>16.59</v>
      </c>
      <c r="P85" s="181">
        <v>115.19836016809143</v>
      </c>
      <c r="Q85" s="181">
        <v>131.79</v>
      </c>
      <c r="R85" s="181">
        <v>5918.643971398943</v>
      </c>
    </row>
    <row r="86" spans="1:18" x14ac:dyDescent="0.3">
      <c r="A86" s="129">
        <v>46631</v>
      </c>
      <c r="B86" s="130">
        <v>73</v>
      </c>
      <c r="C86" s="131">
        <v>10546.489533919193</v>
      </c>
      <c r="D86" s="132">
        <v>29</v>
      </c>
      <c r="E86" s="132">
        <v>205.83758476589514</v>
      </c>
      <c r="F86" s="132">
        <v>234.84</v>
      </c>
      <c r="G86" s="132">
        <v>10340.651949153298</v>
      </c>
      <c r="L86" s="180">
        <v>46631</v>
      </c>
      <c r="M86" s="137">
        <v>73</v>
      </c>
      <c r="N86" s="145">
        <v>5918.643971398943</v>
      </c>
      <c r="O86" s="181">
        <v>16.28</v>
      </c>
      <c r="P86" s="181">
        <v>115.5151556585537</v>
      </c>
      <c r="Q86" s="181">
        <v>131.79</v>
      </c>
      <c r="R86" s="181">
        <v>5803.1288157403897</v>
      </c>
    </row>
    <row r="87" spans="1:18" x14ac:dyDescent="0.3">
      <c r="A87" s="129">
        <v>46661</v>
      </c>
      <c r="B87" s="130">
        <v>74</v>
      </c>
      <c r="C87" s="131">
        <v>10340.651949153298</v>
      </c>
      <c r="D87" s="132">
        <v>28.44</v>
      </c>
      <c r="E87" s="132">
        <v>206.40363812400136</v>
      </c>
      <c r="F87" s="132">
        <v>234.84</v>
      </c>
      <c r="G87" s="132">
        <v>10134.248311029296</v>
      </c>
      <c r="L87" s="180">
        <v>46661</v>
      </c>
      <c r="M87" s="137">
        <v>74</v>
      </c>
      <c r="N87" s="145">
        <v>5803.1288157403897</v>
      </c>
      <c r="O87" s="181">
        <v>15.96</v>
      </c>
      <c r="P87" s="181">
        <v>115.83282233661473</v>
      </c>
      <c r="Q87" s="181">
        <v>131.79</v>
      </c>
      <c r="R87" s="181">
        <v>5687.2959934037754</v>
      </c>
    </row>
    <row r="88" spans="1:18" x14ac:dyDescent="0.3">
      <c r="A88" s="129">
        <v>46692</v>
      </c>
      <c r="B88" s="130">
        <v>75</v>
      </c>
      <c r="C88" s="131">
        <v>10134.248311029296</v>
      </c>
      <c r="D88" s="132">
        <v>27.87</v>
      </c>
      <c r="E88" s="132">
        <v>206.97124812884238</v>
      </c>
      <c r="F88" s="132">
        <v>234.84</v>
      </c>
      <c r="G88" s="132">
        <v>9927.2770629004535</v>
      </c>
      <c r="L88" s="180">
        <v>46692</v>
      </c>
      <c r="M88" s="137">
        <v>75</v>
      </c>
      <c r="N88" s="145">
        <v>5687.2959934037754</v>
      </c>
      <c r="O88" s="181">
        <v>15.64</v>
      </c>
      <c r="P88" s="181">
        <v>116.15136259804041</v>
      </c>
      <c r="Q88" s="181">
        <v>131.79</v>
      </c>
      <c r="R88" s="181">
        <v>5571.1446308057348</v>
      </c>
    </row>
    <row r="89" spans="1:18" x14ac:dyDescent="0.3">
      <c r="A89" s="129">
        <v>46722</v>
      </c>
      <c r="B89" s="130">
        <v>76</v>
      </c>
      <c r="C89" s="131">
        <v>9927.2770629004535</v>
      </c>
      <c r="D89" s="132">
        <v>27.3</v>
      </c>
      <c r="E89" s="132">
        <v>207.5404190611967</v>
      </c>
      <c r="F89" s="132">
        <v>234.84</v>
      </c>
      <c r="G89" s="132">
        <v>9719.7366438392564</v>
      </c>
      <c r="L89" s="180">
        <v>46722</v>
      </c>
      <c r="M89" s="137">
        <v>76</v>
      </c>
      <c r="N89" s="145">
        <v>5571.1446308057348</v>
      </c>
      <c r="O89" s="181">
        <v>15.32</v>
      </c>
      <c r="P89" s="181">
        <v>116.47077884518502</v>
      </c>
      <c r="Q89" s="181">
        <v>131.79</v>
      </c>
      <c r="R89" s="181">
        <v>5454.6738519605497</v>
      </c>
    </row>
    <row r="90" spans="1:18" x14ac:dyDescent="0.3">
      <c r="A90" s="129">
        <v>46753</v>
      </c>
      <c r="B90" s="130">
        <v>77</v>
      </c>
      <c r="C90" s="131">
        <v>9719.7366438392564</v>
      </c>
      <c r="D90" s="132">
        <v>26.73</v>
      </c>
      <c r="E90" s="132">
        <v>208.11115521361498</v>
      </c>
      <c r="F90" s="132">
        <v>234.84</v>
      </c>
      <c r="G90" s="132">
        <v>9511.6254886256411</v>
      </c>
      <c r="L90" s="180">
        <v>46753</v>
      </c>
      <c r="M90" s="137">
        <v>77</v>
      </c>
      <c r="N90" s="145">
        <v>5454.6738519605497</v>
      </c>
      <c r="O90" s="181">
        <v>15</v>
      </c>
      <c r="P90" s="181">
        <v>116.79107348700927</v>
      </c>
      <c r="Q90" s="181">
        <v>131.79</v>
      </c>
      <c r="R90" s="181">
        <v>5337.8827784735404</v>
      </c>
    </row>
    <row r="91" spans="1:18" x14ac:dyDescent="0.3">
      <c r="A91" s="129">
        <v>46784</v>
      </c>
      <c r="B91" s="130">
        <v>78</v>
      </c>
      <c r="C91" s="131">
        <v>9511.6254886256411</v>
      </c>
      <c r="D91" s="132">
        <v>26.16</v>
      </c>
      <c r="E91" s="132">
        <v>208.68346089045241</v>
      </c>
      <c r="F91" s="132">
        <v>234.84</v>
      </c>
      <c r="G91" s="132">
        <v>9302.9420277351892</v>
      </c>
      <c r="L91" s="180">
        <v>46784</v>
      </c>
      <c r="M91" s="137">
        <v>78</v>
      </c>
      <c r="N91" s="145">
        <v>5337.8827784735404</v>
      </c>
      <c r="O91" s="181">
        <v>14.68</v>
      </c>
      <c r="P91" s="181">
        <v>117.11224893909854</v>
      </c>
      <c r="Q91" s="181">
        <v>131.79</v>
      </c>
      <c r="R91" s="181">
        <v>5220.7705295344422</v>
      </c>
    </row>
    <row r="92" spans="1:18" x14ac:dyDescent="0.3">
      <c r="A92" s="129">
        <v>46813</v>
      </c>
      <c r="B92" s="130">
        <v>79</v>
      </c>
      <c r="C92" s="131">
        <v>9302.9420277351892</v>
      </c>
      <c r="D92" s="132">
        <v>25.58</v>
      </c>
      <c r="E92" s="132">
        <v>209.25734040790113</v>
      </c>
      <c r="F92" s="132">
        <v>234.84</v>
      </c>
      <c r="G92" s="132">
        <v>9093.684687327288</v>
      </c>
      <c r="L92" s="180">
        <v>46813</v>
      </c>
      <c r="M92" s="137">
        <v>79</v>
      </c>
      <c r="N92" s="145">
        <v>5220.7705295344422</v>
      </c>
      <c r="O92" s="181">
        <v>14.36</v>
      </c>
      <c r="P92" s="181">
        <v>117.43430762368106</v>
      </c>
      <c r="Q92" s="181">
        <v>131.79</v>
      </c>
      <c r="R92" s="181">
        <v>5103.3362219107612</v>
      </c>
    </row>
    <row r="93" spans="1:18" x14ac:dyDescent="0.3">
      <c r="A93" s="129">
        <v>46844</v>
      </c>
      <c r="B93" s="130">
        <v>80</v>
      </c>
      <c r="C93" s="131">
        <v>9093.684687327288</v>
      </c>
      <c r="D93" s="132">
        <v>25.01</v>
      </c>
      <c r="E93" s="132">
        <v>209.83279809402285</v>
      </c>
      <c r="F93" s="132">
        <v>234.84</v>
      </c>
      <c r="G93" s="132">
        <v>8883.851889233265</v>
      </c>
      <c r="L93" s="180">
        <v>46844</v>
      </c>
      <c r="M93" s="137">
        <v>80</v>
      </c>
      <c r="N93" s="145">
        <v>5103.3362219107612</v>
      </c>
      <c r="O93" s="181">
        <v>14.03</v>
      </c>
      <c r="P93" s="181">
        <v>117.75725196964619</v>
      </c>
      <c r="Q93" s="181">
        <v>131.79</v>
      </c>
      <c r="R93" s="181">
        <v>4985.5789699411152</v>
      </c>
    </row>
    <row r="94" spans="1:18" x14ac:dyDescent="0.3">
      <c r="A94" s="129">
        <v>46874</v>
      </c>
      <c r="B94" s="130">
        <v>81</v>
      </c>
      <c r="C94" s="131">
        <v>8883.851889233265</v>
      </c>
      <c r="D94" s="132">
        <v>24.43</v>
      </c>
      <c r="E94" s="132">
        <v>210.40983828878146</v>
      </c>
      <c r="F94" s="132">
        <v>234.84</v>
      </c>
      <c r="G94" s="132">
        <v>8673.4420509444826</v>
      </c>
      <c r="L94" s="180">
        <v>46874</v>
      </c>
      <c r="M94" s="137">
        <v>81</v>
      </c>
      <c r="N94" s="145">
        <v>4985.5789699411152</v>
      </c>
      <c r="O94" s="181">
        <v>13.71</v>
      </c>
      <c r="P94" s="181">
        <v>118.08108441256272</v>
      </c>
      <c r="Q94" s="181">
        <v>131.79</v>
      </c>
      <c r="R94" s="181">
        <v>4867.4978855285526</v>
      </c>
    </row>
    <row r="95" spans="1:18" x14ac:dyDescent="0.3">
      <c r="A95" s="129">
        <v>46905</v>
      </c>
      <c r="B95" s="130">
        <v>82</v>
      </c>
      <c r="C95" s="131">
        <v>8673.4420509444826</v>
      </c>
      <c r="D95" s="132">
        <v>23.85</v>
      </c>
      <c r="E95" s="132">
        <v>210.98846534407559</v>
      </c>
      <c r="F95" s="132">
        <v>234.84</v>
      </c>
      <c r="G95" s="132">
        <v>8462.4535856004077</v>
      </c>
      <c r="L95" s="180">
        <v>46905</v>
      </c>
      <c r="M95" s="137">
        <v>82</v>
      </c>
      <c r="N95" s="145">
        <v>4867.4978855285526</v>
      </c>
      <c r="O95" s="181">
        <v>13.39</v>
      </c>
      <c r="P95" s="181">
        <v>118.40580739469726</v>
      </c>
      <c r="Q95" s="181">
        <v>131.79</v>
      </c>
      <c r="R95" s="181">
        <v>4749.0920781338555</v>
      </c>
    </row>
    <row r="96" spans="1:18" x14ac:dyDescent="0.3">
      <c r="A96" s="129">
        <v>46935</v>
      </c>
      <c r="B96" s="130">
        <v>83</v>
      </c>
      <c r="C96" s="131">
        <v>8462.4535856004077</v>
      </c>
      <c r="D96" s="132">
        <v>23.27</v>
      </c>
      <c r="E96" s="132">
        <v>211.56868362377179</v>
      </c>
      <c r="F96" s="132">
        <v>234.84</v>
      </c>
      <c r="G96" s="132">
        <v>8250.8849019766367</v>
      </c>
      <c r="L96" s="180">
        <v>46935</v>
      </c>
      <c r="M96" s="137">
        <v>83</v>
      </c>
      <c r="N96" s="145">
        <v>4749.0920781338555</v>
      </c>
      <c r="O96" s="181">
        <v>13.06</v>
      </c>
      <c r="P96" s="181">
        <v>118.73142336503267</v>
      </c>
      <c r="Q96" s="181">
        <v>131.79</v>
      </c>
      <c r="R96" s="181">
        <v>4630.3606547688232</v>
      </c>
    </row>
    <row r="97" spans="1:18" x14ac:dyDescent="0.3">
      <c r="A97" s="129">
        <v>46966</v>
      </c>
      <c r="B97" s="130">
        <v>84</v>
      </c>
      <c r="C97" s="131">
        <v>8250.8849019766367</v>
      </c>
      <c r="D97" s="132">
        <v>22.69</v>
      </c>
      <c r="E97" s="132">
        <v>212.15049750373714</v>
      </c>
      <c r="F97" s="132">
        <v>234.84</v>
      </c>
      <c r="G97" s="132">
        <v>8038.7344044728998</v>
      </c>
      <c r="L97" s="180">
        <v>46966</v>
      </c>
      <c r="M97" s="137">
        <v>84</v>
      </c>
      <c r="N97" s="145">
        <v>4630.3606547688232</v>
      </c>
      <c r="O97" s="181">
        <v>12.73</v>
      </c>
      <c r="P97" s="181">
        <v>119.05793477928653</v>
      </c>
      <c r="Q97" s="181">
        <v>131.79</v>
      </c>
      <c r="R97" s="181">
        <v>4511.3027199895369</v>
      </c>
    </row>
    <row r="98" spans="1:18" x14ac:dyDescent="0.3">
      <c r="A98" s="129">
        <v>46997</v>
      </c>
      <c r="B98" s="130">
        <v>85</v>
      </c>
      <c r="C98" s="131">
        <v>8038.7344044728998</v>
      </c>
      <c r="D98" s="132">
        <v>22.11</v>
      </c>
      <c r="E98" s="132">
        <v>212.73391137187244</v>
      </c>
      <c r="F98" s="132">
        <v>234.84</v>
      </c>
      <c r="G98" s="132">
        <v>7826.0004931010271</v>
      </c>
      <c r="L98" s="180">
        <v>46997</v>
      </c>
      <c r="M98" s="137">
        <v>85</v>
      </c>
      <c r="N98" s="145">
        <v>4511.3027199895369</v>
      </c>
      <c r="O98" s="181">
        <v>12.41</v>
      </c>
      <c r="P98" s="181">
        <v>119.38534409992955</v>
      </c>
      <c r="Q98" s="181">
        <v>131.79</v>
      </c>
      <c r="R98" s="181">
        <v>4391.9173758896077</v>
      </c>
    </row>
    <row r="99" spans="1:18" x14ac:dyDescent="0.3">
      <c r="A99" s="129">
        <v>47027</v>
      </c>
      <c r="B99" s="130">
        <v>86</v>
      </c>
      <c r="C99" s="131">
        <v>7826.0004931010271</v>
      </c>
      <c r="D99" s="132">
        <v>21.52</v>
      </c>
      <c r="E99" s="132">
        <v>213.3189296281451</v>
      </c>
      <c r="F99" s="132">
        <v>234.84</v>
      </c>
      <c r="G99" s="132">
        <v>7612.6815634728819</v>
      </c>
      <c r="L99" s="180">
        <v>47027</v>
      </c>
      <c r="M99" s="137">
        <v>86</v>
      </c>
      <c r="N99" s="145">
        <v>4391.9173758896077</v>
      </c>
      <c r="O99" s="181">
        <v>12.08</v>
      </c>
      <c r="P99" s="181">
        <v>119.71365379620438</v>
      </c>
      <c r="Q99" s="181">
        <v>131.79</v>
      </c>
      <c r="R99" s="181">
        <v>4272.2037220934035</v>
      </c>
    </row>
    <row r="100" spans="1:18" x14ac:dyDescent="0.3">
      <c r="A100" s="129">
        <v>47058</v>
      </c>
      <c r="B100" s="130">
        <v>87</v>
      </c>
      <c r="C100" s="131">
        <v>7612.6815634728819</v>
      </c>
      <c r="D100" s="132">
        <v>20.93</v>
      </c>
      <c r="E100" s="132">
        <v>213.90555668462247</v>
      </c>
      <c r="F100" s="132">
        <v>234.84</v>
      </c>
      <c r="G100" s="132">
        <v>7398.7760067882591</v>
      </c>
      <c r="L100" s="180">
        <v>47058</v>
      </c>
      <c r="M100" s="137">
        <v>87</v>
      </c>
      <c r="N100" s="145">
        <v>4272.2037220934035</v>
      </c>
      <c r="O100" s="181">
        <v>11.75</v>
      </c>
      <c r="P100" s="181">
        <v>120.04286634414393</v>
      </c>
      <c r="Q100" s="181">
        <v>131.79</v>
      </c>
      <c r="R100" s="181">
        <v>4152.16085574926</v>
      </c>
    </row>
    <row r="101" spans="1:18" x14ac:dyDescent="0.3">
      <c r="A101" s="129">
        <v>47088</v>
      </c>
      <c r="B101" s="130">
        <v>88</v>
      </c>
      <c r="C101" s="131">
        <v>7398.7760067882591</v>
      </c>
      <c r="D101" s="132">
        <v>20.350000000000001</v>
      </c>
      <c r="E101" s="132">
        <v>214.49379696550517</v>
      </c>
      <c r="F101" s="132">
        <v>234.84</v>
      </c>
      <c r="G101" s="132">
        <v>7184.2822098227543</v>
      </c>
      <c r="L101" s="180">
        <v>47088</v>
      </c>
      <c r="M101" s="137">
        <v>88</v>
      </c>
      <c r="N101" s="145">
        <v>4152.16085574926</v>
      </c>
      <c r="O101" s="181">
        <v>11.42</v>
      </c>
      <c r="P101" s="181">
        <v>120.37298422659032</v>
      </c>
      <c r="Q101" s="181">
        <v>131.79</v>
      </c>
      <c r="R101" s="181">
        <v>4031.7878715226698</v>
      </c>
    </row>
    <row r="102" spans="1:18" x14ac:dyDescent="0.3">
      <c r="A102" s="129">
        <v>47119</v>
      </c>
      <c r="B102" s="130">
        <v>89</v>
      </c>
      <c r="C102" s="131">
        <v>7184.2822098227543</v>
      </c>
      <c r="D102" s="132">
        <v>19.760000000000002</v>
      </c>
      <c r="E102" s="132">
        <v>215.08365490716034</v>
      </c>
      <c r="F102" s="132">
        <v>234.84</v>
      </c>
      <c r="G102" s="132">
        <v>6969.1985549155943</v>
      </c>
      <c r="L102" s="180">
        <v>47119</v>
      </c>
      <c r="M102" s="137">
        <v>89</v>
      </c>
      <c r="N102" s="145">
        <v>4031.7878715226698</v>
      </c>
      <c r="O102" s="181">
        <v>11.09</v>
      </c>
      <c r="P102" s="181">
        <v>120.70400993321346</v>
      </c>
      <c r="Q102" s="181">
        <v>131.79</v>
      </c>
      <c r="R102" s="181">
        <v>3911.0838615894563</v>
      </c>
    </row>
    <row r="103" spans="1:18" x14ac:dyDescent="0.3">
      <c r="A103" s="129">
        <v>47150</v>
      </c>
      <c r="B103" s="130">
        <v>90</v>
      </c>
      <c r="C103" s="131">
        <v>6969.1985549155943</v>
      </c>
      <c r="D103" s="132">
        <v>19.170000000000002</v>
      </c>
      <c r="E103" s="132">
        <v>215.67513495815501</v>
      </c>
      <c r="F103" s="132">
        <v>234.84</v>
      </c>
      <c r="G103" s="132">
        <v>6753.5234199574388</v>
      </c>
      <c r="L103" s="180">
        <v>47150</v>
      </c>
      <c r="M103" s="137">
        <v>90</v>
      </c>
      <c r="N103" s="145">
        <v>3911.0838615894563</v>
      </c>
      <c r="O103" s="181">
        <v>10.76</v>
      </c>
      <c r="P103" s="181">
        <v>121.03594596052977</v>
      </c>
      <c r="Q103" s="181">
        <v>131.79</v>
      </c>
      <c r="R103" s="181">
        <v>3790.0479156289266</v>
      </c>
    </row>
    <row r="104" spans="1:18" x14ac:dyDescent="0.3">
      <c r="A104" s="129">
        <v>47178</v>
      </c>
      <c r="B104" s="130">
        <v>91</v>
      </c>
      <c r="C104" s="131">
        <v>6753.5234199574388</v>
      </c>
      <c r="D104" s="132">
        <v>18.57</v>
      </c>
      <c r="E104" s="132">
        <v>216.26824157928996</v>
      </c>
      <c r="F104" s="132">
        <v>234.84</v>
      </c>
      <c r="G104" s="132">
        <v>6537.2551783781491</v>
      </c>
      <c r="L104" s="180">
        <v>47178</v>
      </c>
      <c r="M104" s="137">
        <v>91</v>
      </c>
      <c r="N104" s="145">
        <v>3790.0479156289266</v>
      </c>
      <c r="O104" s="181">
        <v>10.42</v>
      </c>
      <c r="P104" s="181">
        <v>121.36879481192125</v>
      </c>
      <c r="Q104" s="181">
        <v>131.79</v>
      </c>
      <c r="R104" s="181">
        <v>3668.6791208170052</v>
      </c>
    </row>
    <row r="105" spans="1:18" x14ac:dyDescent="0.3">
      <c r="A105" s="129">
        <v>47209</v>
      </c>
      <c r="B105" s="130">
        <v>92</v>
      </c>
      <c r="C105" s="131">
        <v>6537.2551783781491</v>
      </c>
      <c r="D105" s="132">
        <v>17.98</v>
      </c>
      <c r="E105" s="132">
        <v>216.86297924363302</v>
      </c>
      <c r="F105" s="132">
        <v>234.84</v>
      </c>
      <c r="G105" s="132">
        <v>6320.392199134516</v>
      </c>
      <c r="L105" s="180">
        <v>47209</v>
      </c>
      <c r="M105" s="137">
        <v>92</v>
      </c>
      <c r="N105" s="145">
        <v>3668.6791208170052</v>
      </c>
      <c r="O105" s="181">
        <v>10.09</v>
      </c>
      <c r="P105" s="181">
        <v>121.70255899765404</v>
      </c>
      <c r="Q105" s="181">
        <v>131.79</v>
      </c>
      <c r="R105" s="181">
        <v>3546.976561819351</v>
      </c>
    </row>
    <row r="106" spans="1:18" x14ac:dyDescent="0.3">
      <c r="A106" s="129">
        <v>47239</v>
      </c>
      <c r="B106" s="130">
        <v>93</v>
      </c>
      <c r="C106" s="131">
        <v>6320.392199134516</v>
      </c>
      <c r="D106" s="132">
        <v>17.38</v>
      </c>
      <c r="E106" s="132">
        <v>217.45935243655299</v>
      </c>
      <c r="F106" s="132">
        <v>234.84</v>
      </c>
      <c r="G106" s="132">
        <v>6102.9328466979632</v>
      </c>
      <c r="L106" s="180">
        <v>47239</v>
      </c>
      <c r="M106" s="137">
        <v>93</v>
      </c>
      <c r="N106" s="145">
        <v>3546.976561819351</v>
      </c>
      <c r="O106" s="181">
        <v>9.75</v>
      </c>
      <c r="P106" s="181">
        <v>122.03724103489756</v>
      </c>
      <c r="Q106" s="181">
        <v>131.79</v>
      </c>
      <c r="R106" s="181">
        <v>3424.9393207844532</v>
      </c>
    </row>
    <row r="107" spans="1:18" x14ac:dyDescent="0.3">
      <c r="A107" s="129">
        <v>47270</v>
      </c>
      <c r="B107" s="130">
        <v>94</v>
      </c>
      <c r="C107" s="131">
        <v>6102.9328466979632</v>
      </c>
      <c r="D107" s="132">
        <v>16.78</v>
      </c>
      <c r="E107" s="132">
        <v>218.0573656557535</v>
      </c>
      <c r="F107" s="132">
        <v>234.84</v>
      </c>
      <c r="G107" s="132">
        <v>5884.8754810422097</v>
      </c>
      <c r="L107" s="180">
        <v>47270</v>
      </c>
      <c r="M107" s="137">
        <v>94</v>
      </c>
      <c r="N107" s="145">
        <v>3424.9393207844532</v>
      </c>
      <c r="O107" s="181">
        <v>9.42</v>
      </c>
      <c r="P107" s="181">
        <v>122.37284344774355</v>
      </c>
      <c r="Q107" s="181">
        <v>131.79</v>
      </c>
      <c r="R107" s="181">
        <v>3302.5664773367098</v>
      </c>
    </row>
    <row r="108" spans="1:18" x14ac:dyDescent="0.3">
      <c r="A108" s="129">
        <v>47300</v>
      </c>
      <c r="B108" s="130">
        <v>95</v>
      </c>
      <c r="C108" s="131">
        <v>5884.8754810422097</v>
      </c>
      <c r="D108" s="132">
        <v>16.18</v>
      </c>
      <c r="E108" s="132">
        <v>218.65702341130685</v>
      </c>
      <c r="F108" s="132">
        <v>234.84</v>
      </c>
      <c r="G108" s="132">
        <v>5666.2184576309028</v>
      </c>
      <c r="L108" s="180">
        <v>47300</v>
      </c>
      <c r="M108" s="137">
        <v>95</v>
      </c>
      <c r="N108" s="145">
        <v>3302.5664773367098</v>
      </c>
      <c r="O108" s="181">
        <v>9.08</v>
      </c>
      <c r="P108" s="181">
        <v>122.70936876722484</v>
      </c>
      <c r="Q108" s="181">
        <v>131.79</v>
      </c>
      <c r="R108" s="181">
        <v>3179.8571085694848</v>
      </c>
    </row>
    <row r="109" spans="1:18" x14ac:dyDescent="0.3">
      <c r="A109" s="129">
        <v>47331</v>
      </c>
      <c r="B109" s="130">
        <v>96</v>
      </c>
      <c r="C109" s="131">
        <v>5666.2184576309028</v>
      </c>
      <c r="D109" s="132">
        <v>15.58</v>
      </c>
      <c r="E109" s="132">
        <v>219.25833022568796</v>
      </c>
      <c r="F109" s="132">
        <v>234.84</v>
      </c>
      <c r="G109" s="132">
        <v>5446.9601274052147</v>
      </c>
      <c r="L109" s="180">
        <v>47331</v>
      </c>
      <c r="M109" s="137">
        <v>96</v>
      </c>
      <c r="N109" s="145">
        <v>3179.8571085694848</v>
      </c>
      <c r="O109" s="181">
        <v>8.74</v>
      </c>
      <c r="P109" s="181">
        <v>123.04681953133471</v>
      </c>
      <c r="Q109" s="181">
        <v>131.79</v>
      </c>
      <c r="R109" s="181">
        <v>3056.8102890381501</v>
      </c>
    </row>
    <row r="110" spans="1:18" x14ac:dyDescent="0.3">
      <c r="A110" s="129">
        <v>47362</v>
      </c>
      <c r="B110" s="130">
        <v>97</v>
      </c>
      <c r="C110" s="131">
        <v>5446.9601274052147</v>
      </c>
      <c r="D110" s="132">
        <v>14.98</v>
      </c>
      <c r="E110" s="132">
        <v>219.86129063380858</v>
      </c>
      <c r="F110" s="132">
        <v>234.84</v>
      </c>
      <c r="G110" s="132">
        <v>5227.0988367714062</v>
      </c>
      <c r="L110" s="180">
        <v>47362</v>
      </c>
      <c r="M110" s="137">
        <v>97</v>
      </c>
      <c r="N110" s="145">
        <v>3056.8102890381501</v>
      </c>
      <c r="O110" s="181">
        <v>8.41</v>
      </c>
      <c r="P110" s="181">
        <v>123.38519828504587</v>
      </c>
      <c r="Q110" s="181">
        <v>131.79</v>
      </c>
      <c r="R110" s="181">
        <v>2933.4250907531041</v>
      </c>
    </row>
    <row r="111" spans="1:18" x14ac:dyDescent="0.3">
      <c r="A111" s="129">
        <v>47392</v>
      </c>
      <c r="B111" s="130">
        <v>98</v>
      </c>
      <c r="C111" s="131">
        <v>5227.0988367714062</v>
      </c>
      <c r="D111" s="132">
        <v>14.37</v>
      </c>
      <c r="E111" s="132">
        <v>220.46590918305154</v>
      </c>
      <c r="F111" s="132">
        <v>234.84</v>
      </c>
      <c r="G111" s="132">
        <v>5006.6329275883545</v>
      </c>
      <c r="L111" s="180">
        <v>47392</v>
      </c>
      <c r="M111" s="137">
        <v>98</v>
      </c>
      <c r="N111" s="145">
        <v>2933.4250907531041</v>
      </c>
      <c r="O111" s="181">
        <v>8.07</v>
      </c>
      <c r="P111" s="181">
        <v>123.72450758032977</v>
      </c>
      <c r="Q111" s="181">
        <v>131.79</v>
      </c>
      <c r="R111" s="181">
        <v>2809.7005831727743</v>
      </c>
    </row>
    <row r="112" spans="1:18" x14ac:dyDescent="0.3">
      <c r="A112" s="129">
        <v>47423</v>
      </c>
      <c r="B112" s="130">
        <v>99</v>
      </c>
      <c r="C112" s="131">
        <v>5006.6329275883545</v>
      </c>
      <c r="D112" s="132">
        <v>13.77</v>
      </c>
      <c r="E112" s="132">
        <v>221.07219043330494</v>
      </c>
      <c r="F112" s="132">
        <v>234.84</v>
      </c>
      <c r="G112" s="132">
        <v>4785.5607371550495</v>
      </c>
      <c r="L112" s="180">
        <v>47423</v>
      </c>
      <c r="M112" s="137">
        <v>99</v>
      </c>
      <c r="N112" s="145">
        <v>2809.7005831727743</v>
      </c>
      <c r="O112" s="181">
        <v>7.73</v>
      </c>
      <c r="P112" s="181">
        <v>124.06474997617565</v>
      </c>
      <c r="Q112" s="181">
        <v>131.79</v>
      </c>
      <c r="R112" s="181">
        <v>2685.6358331965985</v>
      </c>
    </row>
    <row r="113" spans="1:18" x14ac:dyDescent="0.3">
      <c r="A113" s="129">
        <v>47453</v>
      </c>
      <c r="B113" s="130">
        <v>100</v>
      </c>
      <c r="C113" s="131">
        <v>4785.5607371550495</v>
      </c>
      <c r="D113" s="132">
        <v>13.16</v>
      </c>
      <c r="E113" s="132">
        <v>221.68013895699653</v>
      </c>
      <c r="F113" s="132">
        <v>234.84</v>
      </c>
      <c r="G113" s="132">
        <v>4563.8805981980531</v>
      </c>
      <c r="L113" s="180">
        <v>47453</v>
      </c>
      <c r="M113" s="137">
        <v>100</v>
      </c>
      <c r="N113" s="145">
        <v>2685.6358331965985</v>
      </c>
      <c r="O113" s="181">
        <v>7.39</v>
      </c>
      <c r="P113" s="181">
        <v>124.40592803861016</v>
      </c>
      <c r="Q113" s="181">
        <v>131.79</v>
      </c>
      <c r="R113" s="181">
        <v>2561.2299051579885</v>
      </c>
    </row>
    <row r="114" spans="1:18" x14ac:dyDescent="0.3">
      <c r="A114" s="129">
        <v>47484</v>
      </c>
      <c r="B114" s="130">
        <v>101</v>
      </c>
      <c r="C114" s="131">
        <v>4563.8805981980531</v>
      </c>
      <c r="D114" s="132">
        <v>12.55</v>
      </c>
      <c r="E114" s="132">
        <v>222.2897593391283</v>
      </c>
      <c r="F114" s="132">
        <v>234.84</v>
      </c>
      <c r="G114" s="132">
        <v>4341.5908388589251</v>
      </c>
      <c r="L114" s="180">
        <v>47484</v>
      </c>
      <c r="M114" s="137">
        <v>101</v>
      </c>
      <c r="N114" s="145">
        <v>2561.2299051579885</v>
      </c>
      <c r="O114" s="181">
        <v>7.04</v>
      </c>
      <c r="P114" s="181">
        <v>124.74804434071632</v>
      </c>
      <c r="Q114" s="181">
        <v>131.79</v>
      </c>
      <c r="R114" s="181">
        <v>2436.4818608172723</v>
      </c>
    </row>
    <row r="115" spans="1:18" x14ac:dyDescent="0.3">
      <c r="A115" s="129">
        <v>47515</v>
      </c>
      <c r="B115" s="130">
        <v>102</v>
      </c>
      <c r="C115" s="131">
        <v>4341.5908388589251</v>
      </c>
      <c r="D115" s="132">
        <v>11.94</v>
      </c>
      <c r="E115" s="132">
        <v>222.90105617731089</v>
      </c>
      <c r="F115" s="132">
        <v>234.84</v>
      </c>
      <c r="G115" s="132">
        <v>4118.6897826816139</v>
      </c>
      <c r="L115" s="180">
        <v>47515</v>
      </c>
      <c r="M115" s="137">
        <v>102</v>
      </c>
      <c r="N115" s="145">
        <v>2436.4818608172723</v>
      </c>
      <c r="O115" s="181">
        <v>6.7</v>
      </c>
      <c r="P115" s="181">
        <v>125.09110146265328</v>
      </c>
      <c r="Q115" s="181">
        <v>131.79</v>
      </c>
      <c r="R115" s="181">
        <v>2311.3907593546191</v>
      </c>
    </row>
    <row r="116" spans="1:18" x14ac:dyDescent="0.3">
      <c r="A116" s="129">
        <v>47543</v>
      </c>
      <c r="B116" s="130">
        <v>103</v>
      </c>
      <c r="C116" s="131">
        <v>4118.6897826816139</v>
      </c>
      <c r="D116" s="132">
        <v>11.33</v>
      </c>
      <c r="E116" s="132">
        <v>223.51403408179846</v>
      </c>
      <c r="F116" s="132">
        <v>234.84</v>
      </c>
      <c r="G116" s="132">
        <v>3895.1757485998155</v>
      </c>
      <c r="L116" s="180">
        <v>47543</v>
      </c>
      <c r="M116" s="137">
        <v>103</v>
      </c>
      <c r="N116" s="145">
        <v>2311.3907593546191</v>
      </c>
      <c r="O116" s="181">
        <v>6.36</v>
      </c>
      <c r="P116" s="181">
        <v>125.43510199167558</v>
      </c>
      <c r="Q116" s="181">
        <v>131.79</v>
      </c>
      <c r="R116" s="181">
        <v>2185.9556573629434</v>
      </c>
    </row>
    <row r="117" spans="1:18" x14ac:dyDescent="0.3">
      <c r="A117" s="129">
        <v>47574</v>
      </c>
      <c r="B117" s="130">
        <v>104</v>
      </c>
      <c r="C117" s="131">
        <v>3895.1757485998155</v>
      </c>
      <c r="D117" s="132">
        <v>10.71</v>
      </c>
      <c r="E117" s="132">
        <v>224.12869767552343</v>
      </c>
      <c r="F117" s="132">
        <v>234.84</v>
      </c>
      <c r="G117" s="132">
        <v>3671.0470509242923</v>
      </c>
      <c r="L117" s="180">
        <v>47574</v>
      </c>
      <c r="M117" s="137">
        <v>104</v>
      </c>
      <c r="N117" s="145">
        <v>2185.9556573629434</v>
      </c>
      <c r="O117" s="181">
        <v>6.01</v>
      </c>
      <c r="P117" s="181">
        <v>125.7800485221527</v>
      </c>
      <c r="Q117" s="181">
        <v>131.79</v>
      </c>
      <c r="R117" s="181">
        <v>2060.1756088407906</v>
      </c>
    </row>
    <row r="118" spans="1:18" x14ac:dyDescent="0.3">
      <c r="A118" s="129">
        <v>47604</v>
      </c>
      <c r="B118" s="130">
        <v>105</v>
      </c>
      <c r="C118" s="131">
        <v>3671.0470509242923</v>
      </c>
      <c r="D118" s="132">
        <v>10.1</v>
      </c>
      <c r="E118" s="132">
        <v>224.7450515941311</v>
      </c>
      <c r="F118" s="132">
        <v>234.84</v>
      </c>
      <c r="G118" s="132">
        <v>3446.3019993301614</v>
      </c>
      <c r="L118" s="180">
        <v>47604</v>
      </c>
      <c r="M118" s="137">
        <v>105</v>
      </c>
      <c r="N118" s="145">
        <v>2060.1756088407906</v>
      </c>
      <c r="O118" s="181">
        <v>5.67</v>
      </c>
      <c r="P118" s="181">
        <v>126.12594365558861</v>
      </c>
      <c r="Q118" s="181">
        <v>131.79</v>
      </c>
      <c r="R118" s="181">
        <v>1934.049665185202</v>
      </c>
    </row>
    <row r="119" spans="1:18" x14ac:dyDescent="0.3">
      <c r="A119" s="129">
        <v>47635</v>
      </c>
      <c r="B119" s="130">
        <v>106</v>
      </c>
      <c r="C119" s="131">
        <v>3446.3019993301614</v>
      </c>
      <c r="D119" s="132">
        <v>9.48</v>
      </c>
      <c r="E119" s="132">
        <v>225.36310048601496</v>
      </c>
      <c r="F119" s="132">
        <v>234.84</v>
      </c>
      <c r="G119" s="132">
        <v>3220.9388988441465</v>
      </c>
      <c r="L119" s="180">
        <v>47635</v>
      </c>
      <c r="M119" s="137">
        <v>106</v>
      </c>
      <c r="N119" s="145">
        <v>1934.049665185202</v>
      </c>
      <c r="O119" s="181">
        <v>5.32</v>
      </c>
      <c r="P119" s="181">
        <v>126.47279000064148</v>
      </c>
      <c r="Q119" s="181">
        <v>131.79</v>
      </c>
      <c r="R119" s="181">
        <v>1807.5768751845605</v>
      </c>
    </row>
    <row r="120" spans="1:18" x14ac:dyDescent="0.3">
      <c r="A120" s="129">
        <v>47665</v>
      </c>
      <c r="B120" s="130">
        <v>107</v>
      </c>
      <c r="C120" s="131">
        <v>3220.9388988441465</v>
      </c>
      <c r="D120" s="132">
        <v>8.86</v>
      </c>
      <c r="E120" s="132">
        <v>225.98284901235152</v>
      </c>
      <c r="F120" s="132">
        <v>234.84</v>
      </c>
      <c r="G120" s="132">
        <v>2994.9560498317951</v>
      </c>
      <c r="L120" s="180">
        <v>47665</v>
      </c>
      <c r="M120" s="137">
        <v>107</v>
      </c>
      <c r="N120" s="145">
        <v>1807.5768751845605</v>
      </c>
      <c r="O120" s="181">
        <v>4.97</v>
      </c>
      <c r="P120" s="181">
        <v>126.82059017314326</v>
      </c>
      <c r="Q120" s="181">
        <v>131.79</v>
      </c>
      <c r="R120" s="181">
        <v>1680.7562850114173</v>
      </c>
    </row>
    <row r="121" spans="1:18" x14ac:dyDescent="0.3">
      <c r="A121" s="129">
        <v>47696</v>
      </c>
      <c r="B121" s="130">
        <v>108</v>
      </c>
      <c r="C121" s="131">
        <v>2994.9560498317951</v>
      </c>
      <c r="D121" s="132">
        <v>8.24</v>
      </c>
      <c r="E121" s="132">
        <v>226.60430184713547</v>
      </c>
      <c r="F121" s="132">
        <v>234.84</v>
      </c>
      <c r="G121" s="132">
        <v>2768.3517479846596</v>
      </c>
      <c r="L121" s="180">
        <v>47696</v>
      </c>
      <c r="M121" s="137">
        <v>108</v>
      </c>
      <c r="N121" s="145">
        <v>1680.7562850114173</v>
      </c>
      <c r="O121" s="181">
        <v>4.62</v>
      </c>
      <c r="P121" s="181">
        <v>127.1693467961194</v>
      </c>
      <c r="Q121" s="181">
        <v>131.79</v>
      </c>
      <c r="R121" s="181">
        <v>1553.5869382152978</v>
      </c>
    </row>
    <row r="122" spans="1:18" x14ac:dyDescent="0.3">
      <c r="A122" s="129">
        <v>47727</v>
      </c>
      <c r="B122" s="130">
        <v>109</v>
      </c>
      <c r="C122" s="131">
        <v>2768.3517479846596</v>
      </c>
      <c r="D122" s="132">
        <v>7.61</v>
      </c>
      <c r="E122" s="132">
        <v>227.22746367721513</v>
      </c>
      <c r="F122" s="132">
        <v>234.84</v>
      </c>
      <c r="G122" s="132">
        <v>2541.1242843074447</v>
      </c>
      <c r="L122" s="180">
        <v>47727</v>
      </c>
      <c r="M122" s="137">
        <v>109</v>
      </c>
      <c r="N122" s="145">
        <v>1553.5869382152978</v>
      </c>
      <c r="O122" s="181">
        <v>4.2699999999999996</v>
      </c>
      <c r="P122" s="181">
        <v>127.51906249980871</v>
      </c>
      <c r="Q122" s="181">
        <v>131.79</v>
      </c>
      <c r="R122" s="181">
        <v>1426.067875715489</v>
      </c>
    </row>
    <row r="123" spans="1:18" x14ac:dyDescent="0.3">
      <c r="A123" s="129">
        <v>47757</v>
      </c>
      <c r="B123" s="130">
        <v>110</v>
      </c>
      <c r="C123" s="131">
        <v>2541.1242843074447</v>
      </c>
      <c r="D123" s="132">
        <v>6.99</v>
      </c>
      <c r="E123" s="132">
        <v>227.85233920232747</v>
      </c>
      <c r="F123" s="132">
        <v>234.84</v>
      </c>
      <c r="G123" s="132">
        <v>2313.2719451051171</v>
      </c>
      <c r="L123" s="180">
        <v>47757</v>
      </c>
      <c r="M123" s="137">
        <v>110</v>
      </c>
      <c r="N123" s="145">
        <v>1426.067875715489</v>
      </c>
      <c r="O123" s="181">
        <v>3.92</v>
      </c>
      <c r="P123" s="181">
        <v>127.86973992168321</v>
      </c>
      <c r="Q123" s="181">
        <v>131.79</v>
      </c>
      <c r="R123" s="181">
        <v>1298.1981357938057</v>
      </c>
    </row>
    <row r="124" spans="1:18" x14ac:dyDescent="0.3">
      <c r="A124" s="129">
        <v>47788</v>
      </c>
      <c r="B124" s="130">
        <v>111</v>
      </c>
      <c r="C124" s="131">
        <v>2313.2719451051171</v>
      </c>
      <c r="D124" s="132">
        <v>6.36</v>
      </c>
      <c r="E124" s="132">
        <v>228.47893313513384</v>
      </c>
      <c r="F124" s="132">
        <v>234.84</v>
      </c>
      <c r="G124" s="132">
        <v>2084.7930119699831</v>
      </c>
      <c r="L124" s="180">
        <v>47788</v>
      </c>
      <c r="M124" s="137">
        <v>111</v>
      </c>
      <c r="N124" s="145">
        <v>1298.1981357938057</v>
      </c>
      <c r="O124" s="181">
        <v>3.57</v>
      </c>
      <c r="P124" s="181">
        <v>128.22138170646784</v>
      </c>
      <c r="Q124" s="181">
        <v>131.79</v>
      </c>
      <c r="R124" s="181">
        <v>1169.9767540873379</v>
      </c>
    </row>
    <row r="125" spans="1:18" x14ac:dyDescent="0.3">
      <c r="A125" s="129">
        <v>47818</v>
      </c>
      <c r="B125" s="130">
        <v>112</v>
      </c>
      <c r="C125" s="131">
        <v>2084.7930119699831</v>
      </c>
      <c r="D125" s="132">
        <v>5.73</v>
      </c>
      <c r="E125" s="132">
        <v>229.10725020125548</v>
      </c>
      <c r="F125" s="132">
        <v>234.84</v>
      </c>
      <c r="G125" s="132">
        <v>1855.6857617687276</v>
      </c>
      <c r="L125" s="180">
        <v>47818</v>
      </c>
      <c r="M125" s="137">
        <v>112</v>
      </c>
      <c r="N125" s="145">
        <v>1169.9767540873379</v>
      </c>
      <c r="O125" s="181">
        <v>3.22</v>
      </c>
      <c r="P125" s="181">
        <v>128.57399050616061</v>
      </c>
      <c r="Q125" s="181">
        <v>131.79</v>
      </c>
      <c r="R125" s="181">
        <v>1041.4027635811772</v>
      </c>
    </row>
    <row r="126" spans="1:18" x14ac:dyDescent="0.3">
      <c r="A126" s="129">
        <v>47849</v>
      </c>
      <c r="B126" s="130">
        <v>113</v>
      </c>
      <c r="C126" s="131">
        <v>1855.6857617687276</v>
      </c>
      <c r="D126" s="132">
        <v>5.0999999999999996</v>
      </c>
      <c r="E126" s="132">
        <v>229.73729513930891</v>
      </c>
      <c r="F126" s="132">
        <v>234.84</v>
      </c>
      <c r="G126" s="132">
        <v>1625.9484666294188</v>
      </c>
      <c r="L126" s="180">
        <v>47849</v>
      </c>
      <c r="M126" s="137">
        <v>113</v>
      </c>
      <c r="N126" s="145">
        <v>1041.4027635811772</v>
      </c>
      <c r="O126" s="181">
        <v>2.86</v>
      </c>
      <c r="P126" s="181">
        <v>128.92756898005254</v>
      </c>
      <c r="Q126" s="181">
        <v>131.79</v>
      </c>
      <c r="R126" s="181">
        <v>912.4751946011246</v>
      </c>
    </row>
    <row r="127" spans="1:18" x14ac:dyDescent="0.3">
      <c r="A127" s="129">
        <v>47880</v>
      </c>
      <c r="B127" s="130">
        <v>114</v>
      </c>
      <c r="C127" s="131">
        <v>1625.9484666294188</v>
      </c>
      <c r="D127" s="132">
        <v>4.47</v>
      </c>
      <c r="E127" s="132">
        <v>230.36907270094204</v>
      </c>
      <c r="F127" s="132">
        <v>234.84</v>
      </c>
      <c r="G127" s="132">
        <v>1395.5793939284767</v>
      </c>
      <c r="L127" s="180">
        <v>47880</v>
      </c>
      <c r="M127" s="137">
        <v>114</v>
      </c>
      <c r="N127" s="145">
        <v>912.4751946011246</v>
      </c>
      <c r="O127" s="181">
        <v>2.5099999999999998</v>
      </c>
      <c r="P127" s="181">
        <v>129.2821197947477</v>
      </c>
      <c r="Q127" s="181">
        <v>131.79</v>
      </c>
      <c r="R127" s="181">
        <v>783.1930748063769</v>
      </c>
    </row>
    <row r="128" spans="1:18" x14ac:dyDescent="0.3">
      <c r="A128" s="129">
        <v>47908</v>
      </c>
      <c r="B128" s="130">
        <v>115</v>
      </c>
      <c r="C128" s="131">
        <v>1395.5793939284767</v>
      </c>
      <c r="D128" s="132">
        <v>3.84</v>
      </c>
      <c r="E128" s="132">
        <v>231.00258765086963</v>
      </c>
      <c r="F128" s="132">
        <v>234.84</v>
      </c>
      <c r="G128" s="132">
        <v>1164.5768062776071</v>
      </c>
      <c r="L128" s="180">
        <v>47908</v>
      </c>
      <c r="M128" s="137">
        <v>115</v>
      </c>
      <c r="N128" s="145">
        <v>783.1930748063769</v>
      </c>
      <c r="O128" s="181">
        <v>2.15</v>
      </c>
      <c r="P128" s="181">
        <v>129.63764562418328</v>
      </c>
      <c r="Q128" s="181">
        <v>131.79</v>
      </c>
      <c r="R128" s="181">
        <v>653.55542918219362</v>
      </c>
    </row>
    <row r="129" spans="1:18" x14ac:dyDescent="0.3">
      <c r="A129" s="129">
        <v>47939</v>
      </c>
      <c r="B129" s="130">
        <v>116</v>
      </c>
      <c r="C129" s="131">
        <v>1164.5768062776071</v>
      </c>
      <c r="D129" s="132">
        <v>3.2</v>
      </c>
      <c r="E129" s="132">
        <v>231.6378447669095</v>
      </c>
      <c r="F129" s="132">
        <v>234.84</v>
      </c>
      <c r="G129" s="132">
        <v>932.93896151069771</v>
      </c>
      <c r="L129" s="180">
        <v>47939</v>
      </c>
      <c r="M129" s="137">
        <v>116</v>
      </c>
      <c r="N129" s="145">
        <v>653.55542918219362</v>
      </c>
      <c r="O129" s="181">
        <v>1.8</v>
      </c>
      <c r="P129" s="181">
        <v>129.99414914964976</v>
      </c>
      <c r="Q129" s="181">
        <v>131.79</v>
      </c>
      <c r="R129" s="181">
        <v>523.56128003254389</v>
      </c>
    </row>
    <row r="130" spans="1:18" x14ac:dyDescent="0.3">
      <c r="A130" s="129">
        <v>47969</v>
      </c>
      <c r="B130" s="130">
        <v>117</v>
      </c>
      <c r="C130" s="131">
        <v>932.93896151069771</v>
      </c>
      <c r="D130" s="132">
        <v>2.57</v>
      </c>
      <c r="E130" s="132">
        <v>232.27484884001851</v>
      </c>
      <c r="F130" s="132">
        <v>234.84</v>
      </c>
      <c r="G130" s="132">
        <v>700.66411267067917</v>
      </c>
      <c r="L130" s="180">
        <v>47969</v>
      </c>
      <c r="M130" s="137">
        <v>117</v>
      </c>
      <c r="N130" s="145">
        <v>523.56128003254389</v>
      </c>
      <c r="O130" s="181">
        <v>1.44</v>
      </c>
      <c r="P130" s="181">
        <v>130.35163305981129</v>
      </c>
      <c r="Q130" s="181">
        <v>131.79</v>
      </c>
      <c r="R130" s="181">
        <v>393.20964697273257</v>
      </c>
    </row>
    <row r="131" spans="1:18" x14ac:dyDescent="0.3">
      <c r="A131" s="129">
        <v>48000</v>
      </c>
      <c r="B131" s="130">
        <v>118</v>
      </c>
      <c r="C131" s="131">
        <v>700.66411267067917</v>
      </c>
      <c r="D131" s="132">
        <v>1.93</v>
      </c>
      <c r="E131" s="132">
        <v>232.91360467432855</v>
      </c>
      <c r="F131" s="132">
        <v>234.84</v>
      </c>
      <c r="G131" s="132">
        <v>467.75050799635062</v>
      </c>
      <c r="L131" s="180">
        <v>48000</v>
      </c>
      <c r="M131" s="137">
        <v>118</v>
      </c>
      <c r="N131" s="145">
        <v>393.20964697273257</v>
      </c>
      <c r="O131" s="181">
        <v>1.08</v>
      </c>
      <c r="P131" s="181">
        <v>130.71010005072577</v>
      </c>
      <c r="Q131" s="181">
        <v>131.79</v>
      </c>
      <c r="R131" s="181">
        <v>262.4995469220068</v>
      </c>
    </row>
    <row r="132" spans="1:18" x14ac:dyDescent="0.3">
      <c r="A132" s="129">
        <v>48030</v>
      </c>
      <c r="B132" s="130">
        <v>119</v>
      </c>
      <c r="C132" s="131">
        <v>467.75050799635062</v>
      </c>
      <c r="D132" s="132">
        <v>1.29</v>
      </c>
      <c r="E132" s="132">
        <v>233.55411708718296</v>
      </c>
      <c r="F132" s="132">
        <v>234.84</v>
      </c>
      <c r="G132" s="132">
        <v>234.19639090916766</v>
      </c>
      <c r="L132" s="180">
        <v>48030</v>
      </c>
      <c r="M132" s="137">
        <v>119</v>
      </c>
      <c r="N132" s="145">
        <v>262.4995469220068</v>
      </c>
      <c r="O132" s="181">
        <v>0.72</v>
      </c>
      <c r="P132" s="181">
        <v>131.06955282586529</v>
      </c>
      <c r="Q132" s="181">
        <v>131.79</v>
      </c>
      <c r="R132" s="181">
        <v>131.42999409614151</v>
      </c>
    </row>
    <row r="133" spans="1:18" x14ac:dyDescent="0.3">
      <c r="A133" s="129">
        <v>48061</v>
      </c>
      <c r="B133" s="130">
        <v>120</v>
      </c>
      <c r="C133" s="131">
        <v>234.19639090916766</v>
      </c>
      <c r="D133" s="132">
        <v>0.64</v>
      </c>
      <c r="E133" s="132">
        <v>234.19639090916766</v>
      </c>
      <c r="F133" s="132">
        <v>234.83639090916765</v>
      </c>
      <c r="G133" s="132">
        <v>0</v>
      </c>
      <c r="L133" s="180">
        <v>48061</v>
      </c>
      <c r="M133" s="137">
        <v>120</v>
      </c>
      <c r="N133" s="145">
        <v>131.42999409614151</v>
      </c>
      <c r="O133" s="181">
        <v>0.36</v>
      </c>
      <c r="P133" s="181">
        <v>131.42999409614151</v>
      </c>
      <c r="Q133" s="181">
        <v>131.78999409614153</v>
      </c>
      <c r="R133" s="181">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0C1E66C1C12A5448E2DE15E59C4812C" ma:contentTypeVersion="15" ma:contentTypeDescription="Loo uus dokument" ma:contentTypeScope="" ma:versionID="bf67fab3ac2efc4248d78be0de894a6d">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dedd9a30fcea792b13e2de61d9d2870c"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Pildisildid"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64F47C-3895-4FC8-8698-CE3AB8E1076B}">
  <ds:schemaRefs>
    <ds:schemaRef ds:uri="http://schemas.openxmlformats.org/package/2006/metadata/core-properties"/>
    <ds:schemaRef ds:uri="4295b89e-2911-42f0-a767-8ca596d6842f"/>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a4634551-c501-4e5e-ac96-dde1e0c9b252"/>
    <ds:schemaRef ds:uri="http://www.w3.org/XML/1998/namespace"/>
    <ds:schemaRef ds:uri="http://purl.org/dc/terms/"/>
    <ds:schemaRef ds:uri="d65e48b5-f38d-431e-9b4f-47403bf4583f"/>
  </ds:schemaRefs>
</ds:datastoreItem>
</file>

<file path=customXml/itemProps2.xml><?xml version="1.0" encoding="utf-8"?>
<ds:datastoreItem xmlns:ds="http://schemas.openxmlformats.org/officeDocument/2006/customXml" ds:itemID="{8D0F80B5-263C-414E-BC36-56D11173DFA2}"/>
</file>

<file path=customXml/itemProps3.xml><?xml version="1.0" encoding="utf-8"?>
<ds:datastoreItem xmlns:ds="http://schemas.openxmlformats.org/officeDocument/2006/customXml" ds:itemID="{2FB51EBB-A36B-4446-8493-A6650B996C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Lisa 3</vt:lpstr>
      <vt:lpstr>Annuiteedigraafik BIL</vt:lpstr>
      <vt:lpstr>Annuiteedigraafik PT</vt:lpstr>
      <vt:lpstr>Annuiteedigraafik 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 Telk</dc:creator>
  <cp:lastModifiedBy>Karin Vahar</cp:lastModifiedBy>
  <dcterms:created xsi:type="dcterms:W3CDTF">2021-10-27T09:37:18Z</dcterms:created>
  <dcterms:modified xsi:type="dcterms:W3CDTF">2022-07-08T08:43:32Z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MediaServiceImageTags">
    <vt:lpwstr/>
  </property>
</Properties>
</file>